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380" tabRatio="692" activeTab="3"/>
  </bookViews>
  <sheets>
    <sheet name="Memória" sheetId="1" r:id="rId1"/>
    <sheet name="Planilha Orçamentária" sheetId="2" r:id="rId2"/>
    <sheet name="Cronograma" sheetId="3" r:id="rId3"/>
    <sheet name="Projeto Básico" sheetId="4" r:id="rId4"/>
    <sheet name="BDI 29,77%" sheetId="5" state="hidden" r:id="rId5"/>
    <sheet name="COMP. BDI" sheetId="6" r:id="rId6"/>
    <sheet name="COMPOSIÇÃO DE CUSTOS" sheetId="7" state="hidden" r:id="rId7"/>
  </sheets>
  <externalReferences>
    <externalReference r:id="rId10"/>
  </externalReferences>
  <definedNames>
    <definedName name="_xlnm.Print_Area" localSheetId="4">'BDI 29,77%'!$A$1:$B$40</definedName>
    <definedName name="_xlnm.Print_Area" localSheetId="5">'COMP. BDI'!$A$1:$I$56</definedName>
    <definedName name="_xlnm.Print_Area" localSheetId="2">'Cronograma'!$A$1:$H$31</definedName>
    <definedName name="_xlnm.Print_Area" localSheetId="0">'Memória'!$A$1:$N$54</definedName>
    <definedName name="_xlnm.Print_Area" localSheetId="1">'Planilha Orçamentária'!$A$1:$J$48</definedName>
    <definedName name="_xlnm.Print_Area" localSheetId="3">'Projeto Básico'!$A$1:$E$59</definedName>
    <definedName name="_xlnm.Print_Titles" localSheetId="2">'Cronograma'!$A:$D</definedName>
    <definedName name="_xlnm.Print_Titles" localSheetId="0">'Memória'!$1:$9</definedName>
    <definedName name="_xlnm.Print_Titles" localSheetId="1">'Planilha Orçamentária'!$1:$12</definedName>
  </definedNames>
  <calcPr fullCalcOnLoad="1"/>
</workbook>
</file>

<file path=xl/sharedStrings.xml><?xml version="1.0" encoding="utf-8"?>
<sst xmlns="http://schemas.openxmlformats.org/spreadsheetml/2006/main" count="207" uniqueCount="169">
  <si>
    <t>1.0</t>
  </si>
  <si>
    <t>ITEM</t>
  </si>
  <si>
    <t>DISCRIMINAÇÃO</t>
  </si>
  <si>
    <t xml:space="preserve"> ITEM</t>
  </si>
  <si>
    <t>UNID.</t>
  </si>
  <si>
    <t>TOTAL GERAL R$</t>
  </si>
  <si>
    <t>ESPECIFICAÇÕES</t>
  </si>
  <si>
    <t>UD</t>
  </si>
  <si>
    <t>QUANT.</t>
  </si>
  <si>
    <t>TOTAL</t>
  </si>
  <si>
    <t>=</t>
  </si>
  <si>
    <t>%</t>
  </si>
  <si>
    <t>R$</t>
  </si>
  <si>
    <t>PREÇO</t>
  </si>
  <si>
    <t xml:space="preserve">TOTAL </t>
  </si>
  <si>
    <t>TOTAL ACUMULADO R$</t>
  </si>
  <si>
    <t>MEMÓRIA DE CÁLCULO EXPLICATIVO</t>
  </si>
  <si>
    <t>30 DIAS</t>
  </si>
  <si>
    <t>60 DIAS</t>
  </si>
  <si>
    <t>HP</t>
  </si>
  <si>
    <t>PREFEITURA MUNICIPAL DE CAMARAGIBE</t>
  </si>
  <si>
    <t xml:space="preserve">OBRA/ SERVIÇO :  </t>
  </si>
  <si>
    <t>LOCAL :</t>
  </si>
  <si>
    <t>PERÍODO DE EXECUÇÃO :</t>
  </si>
  <si>
    <t>PROJETO BÁSICO</t>
  </si>
  <si>
    <t>A</t>
  </si>
  <si>
    <t>OBJETIVO</t>
  </si>
  <si>
    <t>B</t>
  </si>
  <si>
    <t>JUSTIFICATIVA</t>
  </si>
  <si>
    <t>C</t>
  </si>
  <si>
    <t>META FÍSICA</t>
  </si>
  <si>
    <t>Execução das quantidades previstas na planilha anexa.</t>
  </si>
  <si>
    <t>D</t>
  </si>
  <si>
    <t>PERÍODO DE VIGENCIA DO CONTRATO</t>
  </si>
  <si>
    <t>E</t>
  </si>
  <si>
    <t>VALOR TOTAL ESTIMADO</t>
  </si>
  <si>
    <t>O valor total estimado dos serviços a serem executados será de</t>
  </si>
  <si>
    <t>F</t>
  </si>
  <si>
    <t>CLASSIFICAÇÃO ORÇAMENTÁRIA</t>
  </si>
  <si>
    <t>Os recursos necessários à realização da despesa com os serviços ora licitados estão alocados na Secretaria de Infraestrutura, conforme código abaixo:</t>
  </si>
  <si>
    <t>-</t>
  </si>
  <si>
    <t>Secretaria de Infraestrutura</t>
  </si>
  <si>
    <t>construção de muro e drenagem</t>
  </si>
  <si>
    <t>Obras e Instalações</t>
  </si>
  <si>
    <t>Fonte</t>
  </si>
  <si>
    <t>Cód. Reduzido da Dot. Orçamentária</t>
  </si>
  <si>
    <t>Ação</t>
  </si>
  <si>
    <t>Subelemento</t>
  </si>
  <si>
    <t>G</t>
  </si>
  <si>
    <t>DESCRIÇÃO DO LOCAL DE EXECUÇÃO DA OBRA</t>
  </si>
  <si>
    <t xml:space="preserve">Diversos Bairros
</t>
  </si>
  <si>
    <t>H</t>
  </si>
  <si>
    <t>RESPONSÁVEL PELO TERMO DE REFERÊNCIA</t>
  </si>
  <si>
    <t>Djailson Pereira de Oliveira - CREA-PE nº 181613657-3</t>
  </si>
  <si>
    <t>FONTE</t>
  </si>
  <si>
    <t>CÓDIGO</t>
  </si>
  <si>
    <t>____________________________________                                                ____________________________________</t>
  </si>
  <si>
    <t>PREFEITURA MUNICIPAL DE CAMARAGIBE - PE</t>
  </si>
  <si>
    <t>SECRETARIA EXECUTIVA DE OBRAS PÚBLICAS</t>
  </si>
  <si>
    <t>PLANILHA QUANTITATIVO E ESTIMATIVA DE PREÇOS</t>
  </si>
  <si>
    <t>____________________________________                                                                           ____________________________________</t>
  </si>
  <si>
    <t>Importa o presente orçamento em:</t>
  </si>
  <si>
    <t>LOCALIZAÇÃO: DIVERSOS BAIRROS - CAMARAGIBE/PE</t>
  </si>
  <si>
    <t>_____________________________________________________</t>
  </si>
  <si>
    <t>DETALHAMENTO DO CÁLCULO DO BDI (CONFORME ACORDÃO 2622/2013-TCU)</t>
  </si>
  <si>
    <t>BDI DESONERADO</t>
  </si>
  <si>
    <t xml:space="preserve">DESCRIÇÃO </t>
  </si>
  <si>
    <t>VALOR</t>
  </si>
  <si>
    <t xml:space="preserve">Taxa de rateio da Administração Central </t>
  </si>
  <si>
    <t>Taxa de Risco</t>
  </si>
  <si>
    <t xml:space="preserve">Taxa de Despesas Financeiras </t>
  </si>
  <si>
    <t>Taxa de Seguro/Taxa de Garantia</t>
  </si>
  <si>
    <t>COFINS</t>
  </si>
  <si>
    <t>ISS</t>
  </si>
  <si>
    <t>PIS</t>
  </si>
  <si>
    <t>CPRB</t>
  </si>
  <si>
    <t xml:space="preserve">Taxa de Tributos (Soma dos itens COFINS, ISS e PIS) </t>
  </si>
  <si>
    <t>Taxa de Lucro</t>
  </si>
  <si>
    <t>BDI Resultante</t>
  </si>
  <si>
    <t>Fórmula do BDI:</t>
  </si>
  <si>
    <r>
      <t xml:space="preserve">                          </t>
    </r>
    <r>
      <rPr>
        <b/>
        <u val="single"/>
        <sz val="9"/>
        <rFont val="Arial"/>
        <family val="2"/>
      </rPr>
      <t>CRONOGRAMA FÍSICO-FINANCEIRO</t>
    </r>
  </si>
  <si>
    <t>LOCAL: NO MUNICÍPIO DE CAMARAGIBE/PE</t>
  </si>
  <si>
    <t>NO MUNICÍPIO DE CAMARAGIBE/PE</t>
  </si>
  <si>
    <t xml:space="preserve">PREÇO UNIT. S/ BDI </t>
  </si>
  <si>
    <t>PREÇO UNIT. C/ BDI</t>
  </si>
  <si>
    <t>VALOR TOTAL C/ BDI</t>
  </si>
  <si>
    <t>VALOR TOTAL S/ BDI</t>
  </si>
  <si>
    <t>SECRETARIA DE INFRAESTRUTURA</t>
  </si>
  <si>
    <r>
      <t xml:space="preserve">                         </t>
    </r>
    <r>
      <rPr>
        <b/>
        <u val="single"/>
        <sz val="9"/>
        <rFont val="Arial"/>
        <family val="2"/>
      </rPr>
      <t>SECRETARIA DE INFRAESTRUTURA</t>
    </r>
  </si>
  <si>
    <t>EQUIPAMENTOS</t>
  </si>
  <si>
    <t xml:space="preserve">                                                                Responsável Pelo Orçamento                                                                                                                 Secretária de InfraEstrutura</t>
  </si>
  <si>
    <t>dois milhões, oitocentos e sessenta e três mil, oitocentos e setenta reais e vinte e dois centavos</t>
  </si>
  <si>
    <t>OBRA / SERVIÇO: MÁQUINAS E EQUIPAMENTOS PESADOS PARA EXECUÇÃO DE DIVERSOS SERVIÇOS</t>
  </si>
  <si>
    <t>M2</t>
  </si>
  <si>
    <t>KG</t>
  </si>
  <si>
    <t>GRANILHA/ GRANA/ PEDRISCO OU AGREGADO EM MARMORE/ GRANITO/ QUARTZO E CALCARIO, PRETO, CINZA, PALHA OU BRANCO</t>
  </si>
  <si>
    <t>L</t>
  </si>
  <si>
    <t>RESINA ACRILICA BASE AGUA - COR BRANCA</t>
  </si>
  <si>
    <t xml:space="preserve">PEDREIRO COM ENCARGOS COMPLEMENTARES </t>
  </si>
  <si>
    <t xml:space="preserve">SERVENTE COM ENCARGOS COMPLEMENTARES </t>
  </si>
  <si>
    <t>POLIDORA DE PISO (POLITRIZ), PESO DE 100KG, DIÂMETRO 450 MM, MOTOR ELÉTRICA</t>
  </si>
  <si>
    <t>LIMPEZA E POLIMENTO MECANIZADO EM PISO DE ALTA RESISTÊNCIA, UTILIZANDO ESTUQUES E CORANTES.</t>
  </si>
  <si>
    <t>FONTE: SINAPI 09/2018</t>
  </si>
  <si>
    <t>TOTAL C/ BDI: 28,82%</t>
  </si>
  <si>
    <t xml:space="preserve">TOTAL S/ BDI: </t>
  </si>
  <si>
    <t>PREFEITURA MUNICIPAL DE CAMARAGIBE/PE</t>
  </si>
  <si>
    <r>
      <t>Cálculo do BDI - Com desoneração sobre a folha de pagamento</t>
    </r>
    <r>
      <rPr>
        <b/>
        <sz val="13"/>
        <rFont val="Arial"/>
        <family val="2"/>
      </rPr>
      <t xml:space="preserve">
</t>
    </r>
    <r>
      <rPr>
        <sz val="12"/>
        <rFont val="Arial"/>
        <family val="2"/>
      </rPr>
      <t>Fórmula e parâmetros estabelecidos pelo Acórdão 2622/2013-TCU-Plenário</t>
    </r>
  </si>
  <si>
    <t>TIPOS DE OBRAS CONTEMPLADOS</t>
  </si>
  <si>
    <t>Para o tipo de obra "Construção de Edifícios" enquadram-se: 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t>
  </si>
  <si>
    <r>
      <t xml:space="preserve">ATENÇÃO: QUADRAS </t>
    </r>
    <r>
      <rPr>
        <b/>
        <u val="single"/>
        <sz val="10"/>
        <color indexed="10"/>
        <rFont val="Arial"/>
        <family val="2"/>
      </rPr>
      <t>DESCOBERTAS</t>
    </r>
    <r>
      <rPr>
        <b/>
        <sz val="10"/>
        <color indexed="10"/>
        <rFont val="Arial"/>
        <family val="2"/>
      </rPr>
      <t xml:space="preserve"> SE ENQUADRAM EM "CONST. RODOVIAS E FERROVIAS"</t>
    </r>
  </si>
  <si>
    <t>DEMONSTRATIVO BDI</t>
  </si>
  <si>
    <t>Item</t>
  </si>
  <si>
    <t>Mínimo</t>
  </si>
  <si>
    <t>Máximo</t>
  </si>
  <si>
    <t>BDI</t>
  </si>
  <si>
    <t>Identificação</t>
  </si>
  <si>
    <t>AC</t>
  </si>
  <si>
    <t>Administração Central</t>
  </si>
  <si>
    <t>S e G</t>
  </si>
  <si>
    <t>Seguro e Garantia</t>
  </si>
  <si>
    <t>R</t>
  </si>
  <si>
    <t>Risco</t>
  </si>
  <si>
    <t>DF</t>
  </si>
  <si>
    <t>Despesas Financeiras</t>
  </si>
  <si>
    <t>Lucro</t>
  </si>
  <si>
    <t>I *</t>
  </si>
  <si>
    <t>Tributos *</t>
  </si>
  <si>
    <r>
      <t>←</t>
    </r>
    <r>
      <rPr>
        <b/>
        <sz val="13"/>
        <color indexed="10"/>
        <rFont val="Arial"/>
        <family val="2"/>
      </rPr>
      <t xml:space="preserve"> BDI A SER ADOTADO (com desoneração)</t>
    </r>
  </si>
  <si>
    <t>Verificação:</t>
  </si>
  <si>
    <r>
      <t xml:space="preserve">← </t>
    </r>
    <r>
      <rPr>
        <b/>
        <sz val="10"/>
        <rFont val="Arial"/>
        <family val="2"/>
      </rPr>
      <t xml:space="preserve"> limite 20,34% a 25,00% (sem desoneração)</t>
    </r>
  </si>
  <si>
    <t>* Em geral, os tributos ( I ) aplicáveis são PIS (0,65%), COFINS (3%) e ISS (variável, conforme</t>
  </si>
  <si>
    <t>Município, de 2 a 5% e, em alguns casos, isento).</t>
  </si>
  <si>
    <t>TRIBUTOS</t>
  </si>
  <si>
    <t>Cont. Previd.</t>
  </si>
  <si>
    <t>(Contribuição Previdenciária sobre a receita bruta, no caso de desoneração na folha)</t>
  </si>
  <si>
    <t>Total</t>
  </si>
  <si>
    <r>
      <t>Declaramos que, conforme</t>
    </r>
    <r>
      <rPr>
        <b/>
        <sz val="9"/>
        <rFont val="Arial"/>
        <family val="2"/>
      </rPr>
      <t xml:space="preserve"> legislação tributária municipal</t>
    </r>
    <r>
      <rPr>
        <sz val="9"/>
        <rFont val="Arial"/>
        <family val="2"/>
      </rPr>
      <t>, a base de cálculo estimada do ISS é de</t>
    </r>
  </si>
  <si>
    <t xml:space="preserve">sobre o valor da obra e a aliquota do ISS aplicável no Município é de </t>
  </si>
  <si>
    <t>← (limitado a 5,00%)</t>
  </si>
  <si>
    <t>FÓRMULA</t>
  </si>
  <si>
    <r>
      <t xml:space="preserve">BDI calculado pela expressão:
</t>
    </r>
    <r>
      <rPr>
        <b/>
        <sz val="10"/>
        <rFont val="Arial"/>
        <family val="2"/>
      </rPr>
      <t>BDI = { [ (1+AC/100+S/100+R/100+G/100) x (1+DF/100) x (1+L/100) / (1-I/100)] -1} x 100</t>
    </r>
  </si>
  <si>
    <t>____________________________________                                          ____________________________________</t>
  </si>
  <si>
    <t xml:space="preserve">                   Responsável Pelo Orçamento                                                                            Secretária de Infraestrutura                          </t>
  </si>
  <si>
    <t>COMPR.</t>
  </si>
  <si>
    <t>LARG.</t>
  </si>
  <si>
    <t>ALT.</t>
  </si>
  <si>
    <t>CMEI JUDITH MARIA</t>
  </si>
  <si>
    <t>ESCOLA MUN. RITA NEIVA</t>
  </si>
  <si>
    <t>ESCOLA MUN. CLARA LOPES</t>
  </si>
  <si>
    <t>CMEI LUIZ ANTÔNIO DE PONTES RAMOS</t>
  </si>
  <si>
    <t>ESCOLA MUNICIPAL SÃO JOSÉ</t>
  </si>
  <si>
    <t>OBJETO: CONTRATAÇÃO DE EMPRESA DE ENGENHARIA PARA EXECUÇÃO DE POLIMENTO MECANIZADO EM PISO DE ALTA RESISTÊNCIA NAS ESCOLAS: CMEI JUDITH MARIA, RITA NEIVA, CLARA LOPES, CMEI LUIZ ANTÔNIO DE PONTES RAMOS E SÃO JOSÉ, NO MUNICÍPIO DE CAMARAGIBE/PE.</t>
  </si>
  <si>
    <t>Camaragibe, 30 de Outubro de 2018</t>
  </si>
  <si>
    <t>____________________________________                                                          ____________________________________</t>
  </si>
  <si>
    <t xml:space="preserve">                         Responsável Pelo Orçamento                                                                                         Secretária de InfraEstrutura</t>
  </si>
  <si>
    <t>Secretária de Infraestrutura</t>
  </si>
  <si>
    <r>
      <t xml:space="preserve">O </t>
    </r>
    <r>
      <rPr>
        <b/>
        <sz val="12"/>
        <color indexed="8"/>
        <rFont val="Arial"/>
        <family val="2"/>
      </rPr>
      <t>OBJETIVO DESTE PROJETO BÁSICO</t>
    </r>
    <r>
      <rPr>
        <sz val="12"/>
        <color indexed="8"/>
        <rFont val="Arial"/>
        <family val="2"/>
      </rPr>
      <t xml:space="preserve"> é contratar empresa de engenharia para </t>
    </r>
    <r>
      <rPr>
        <b/>
        <sz val="12"/>
        <color indexed="8"/>
        <rFont val="Arial"/>
        <family val="2"/>
      </rPr>
      <t>EXECUÇÃO DE POLIMENTO MECANIZADO EM PISO DE ALTA RESISTÊNCIA NAS ESCOLAS: CMEI JUDITH MARIA, RITA NEIVA, CLARA LOPES, CMEI LUIZ ANTÔNIO DE PONTES RAMOS E SÃO JOSÉ</t>
    </r>
    <r>
      <rPr>
        <sz val="12"/>
        <color indexed="8"/>
        <rFont val="Arial"/>
        <family val="2"/>
      </rPr>
      <t>, no Município de Camaragibe-PE.</t>
    </r>
  </si>
  <si>
    <t xml:space="preserve">Há necessidade de LICITAR a contratação do serviço devido a Prefeitura não dispor de tais equipamentos e mão de obra específica de operação dos mesmos. 
</t>
  </si>
  <si>
    <t>A vigência do contrato será de 60 (sessenta) dias, a partir da Ordem de Serviço.</t>
  </si>
  <si>
    <t>60 (SESSENTA) DIAS</t>
  </si>
  <si>
    <t>POLIMENTO MECANIZADO EM PISO DE ALTA RESISTÊNCIA</t>
  </si>
  <si>
    <t>LIMPEZA E POLIMENTO MECANIZADO EM PISO ALTA RESISTÊNCIA UTILIZANDO ESTUQUE COM ADESIVO, CIMENTO BRANCO E CORANTE.</t>
  </si>
  <si>
    <t xml:space="preserve">13.03.121 </t>
  </si>
  <si>
    <t>SEDUC FEV/2016</t>
  </si>
  <si>
    <t>SEDUC FEV/2016 e BDI de 28,82%</t>
  </si>
  <si>
    <t xml:space="preserve">                                                                           Responsável Pelo Orçamento                                                                             Secretária de Infraestrutura</t>
  </si>
  <si>
    <t>MÊS / ANO: OUTUBRO / 2018</t>
  </si>
  <si>
    <t>duzentos e cinquenta e dois mil, trezentos e trinta e nove reais e oitenta e um centavos</t>
  </si>
  <si>
    <t>Camaragibe, 09 de Novembro de 2018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</si>
</sst>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&quot;R$&quot;* #,##0.00_);_(&quot;R$&quot;* \(#,##0.00\);_(&quot;R$&quot;* &quot;-&quot;??_);_(@_)"/>
    <numFmt numFmtId="179" formatCode="_(&quot;R$&quot;* #,##0_);_(&quot;R$&quot;* \(#,##0\);_(&quot;R$&quot;* &quot;-&quot;_);_(@_)"/>
    <numFmt numFmtId="180" formatCode="0.0"/>
    <numFmt numFmtId="181" formatCode="#,##0.000"/>
    <numFmt numFmtId="182" formatCode="0.0%"/>
    <numFmt numFmtId="183" formatCode="_(* #,##0.000_);_(* \(#,##0.000\);_(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0.000"/>
    <numFmt numFmtId="189" formatCode="0.00000"/>
    <numFmt numFmtId="190" formatCode="mmm/yyyy"/>
    <numFmt numFmtId="191" formatCode="[$R$-416]&quot; &quot;#,##0.00;[Red]&quot;-&quot;[$R$-416]&quot; &quot;#,##0.00"/>
    <numFmt numFmtId="192" formatCode="&quot;Ativado&quot;;&quot;Ativado&quot;;&quot;Desativado&quot;"/>
    <numFmt numFmtId="193" formatCode="d/m/yy"/>
    <numFmt numFmtId="194" formatCode="0.000%"/>
    <numFmt numFmtId="195" formatCode="_(* #,##0.0000_);_(* \(#,##0.0000\);_(* &quot;-&quot;??_);_(@_)"/>
    <numFmt numFmtId="196" formatCode="_(* #,##0.00000_);_(* \(#,##0.00000\);_(* &quot;-&quot;??_);_(@_)"/>
    <numFmt numFmtId="197" formatCode="0.0000000"/>
  </numFmts>
  <fonts count="11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u val="single"/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3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8"/>
      <name val="Arial"/>
      <family val="2"/>
    </font>
    <font>
      <b/>
      <sz val="11"/>
      <color indexed="8"/>
      <name val="Arial2"/>
      <family val="0"/>
    </font>
    <font>
      <b/>
      <sz val="12"/>
      <color indexed="8"/>
      <name val="Arial2"/>
      <family val="0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Arial Rounded MT Bold"/>
      <family val="2"/>
    </font>
    <font>
      <b/>
      <sz val="12"/>
      <color indexed="8"/>
      <name val="Arial1"/>
      <family val="0"/>
    </font>
    <font>
      <sz val="12"/>
      <color indexed="8"/>
      <name val="Arial2"/>
      <family val="0"/>
    </font>
    <font>
      <sz val="13"/>
      <color indexed="8"/>
      <name val="Arial2"/>
      <family val="0"/>
    </font>
    <font>
      <sz val="11"/>
      <color indexed="8"/>
      <name val="Arial1"/>
      <family val="0"/>
    </font>
    <font>
      <b/>
      <u val="single"/>
      <sz val="36"/>
      <color indexed="8"/>
      <name val="Arial"/>
      <family val="2"/>
    </font>
    <font>
      <sz val="12"/>
      <color indexed="8"/>
      <name val="Arial1"/>
      <family val="0"/>
    </font>
    <font>
      <b/>
      <sz val="26"/>
      <color indexed="8"/>
      <name val="Arial"/>
      <family val="2"/>
    </font>
    <font>
      <sz val="20"/>
      <color indexed="8"/>
      <name val="Arial"/>
      <family val="2"/>
    </font>
    <font>
      <b/>
      <sz val="11"/>
      <color indexed="8"/>
      <name val="Arial1"/>
      <family val="0"/>
    </font>
    <font>
      <b/>
      <u val="single"/>
      <sz val="14"/>
      <color indexed="8"/>
      <name val="Times New Roman"/>
      <family val="1"/>
    </font>
    <font>
      <b/>
      <u val="single"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i/>
      <sz val="12"/>
      <color rgb="FF000000"/>
      <name val="Arial"/>
      <family val="2"/>
    </font>
    <font>
      <b/>
      <i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color rgb="FF000000"/>
      <name val="Arial"/>
      <family val="2"/>
    </font>
    <font>
      <b/>
      <sz val="11"/>
      <color rgb="FF000000"/>
      <name val="Arial2"/>
      <family val="0"/>
    </font>
    <font>
      <b/>
      <sz val="12"/>
      <color rgb="FF000000"/>
      <name val="Arial2"/>
      <family val="0"/>
    </font>
    <font>
      <b/>
      <sz val="9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sz val="10"/>
      <color theme="1"/>
      <name val="Arial Rounded MT Bold"/>
      <family val="2"/>
    </font>
    <font>
      <b/>
      <sz val="12"/>
      <color rgb="FF000000"/>
      <name val="Arial1"/>
      <family val="0"/>
    </font>
    <font>
      <b/>
      <sz val="12"/>
      <color rgb="FF000000"/>
      <name val="Arial"/>
      <family val="2"/>
    </font>
    <font>
      <sz val="12"/>
      <color rgb="FF000000"/>
      <name val="Arial2"/>
      <family val="0"/>
    </font>
    <font>
      <sz val="13"/>
      <color rgb="FF000000"/>
      <name val="Arial2"/>
      <family val="0"/>
    </font>
    <font>
      <b/>
      <sz val="26"/>
      <color rgb="FF000000"/>
      <name val="Arial"/>
      <family val="2"/>
    </font>
    <font>
      <sz val="20"/>
      <color rgb="FF000000"/>
      <name val="Arial"/>
      <family val="2"/>
    </font>
    <font>
      <b/>
      <sz val="11"/>
      <color rgb="FF000000"/>
      <name val="Arial1"/>
      <family val="0"/>
    </font>
    <font>
      <b/>
      <u val="single"/>
      <sz val="36"/>
      <color rgb="FF000000"/>
      <name val="Arial"/>
      <family val="2"/>
    </font>
    <font>
      <sz val="12"/>
      <color rgb="FF000000"/>
      <name val="Arial1"/>
      <family val="0"/>
    </font>
    <font>
      <b/>
      <sz val="11"/>
      <color rgb="FF000000"/>
      <name val="Arial"/>
      <family val="2"/>
    </font>
    <font>
      <sz val="11"/>
      <color rgb="FF000000"/>
      <name val="Arial1"/>
      <family val="0"/>
    </font>
    <font>
      <b/>
      <u val="single"/>
      <sz val="14"/>
      <color theme="1"/>
      <name val="Times New Roman"/>
      <family val="1"/>
    </font>
    <font>
      <b/>
      <u val="single"/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5" fillId="0" borderId="0" xfId="54">
      <alignment/>
      <protection/>
    </xf>
    <xf numFmtId="0" fontId="75" fillId="0" borderId="10" xfId="54" applyFill="1" applyBorder="1">
      <alignment/>
      <protection/>
    </xf>
    <xf numFmtId="0" fontId="75" fillId="0" borderId="0" xfId="54" applyFill="1" applyBorder="1">
      <alignment/>
      <protection/>
    </xf>
    <xf numFmtId="0" fontId="75" fillId="0" borderId="11" xfId="54" applyFill="1" applyBorder="1">
      <alignment/>
      <protection/>
    </xf>
    <xf numFmtId="0" fontId="84" fillId="0" borderId="0" xfId="54" applyFont="1" applyBorder="1" applyAlignment="1">
      <alignment vertical="center"/>
      <protection/>
    </xf>
    <xf numFmtId="0" fontId="84" fillId="0" borderId="11" xfId="54" applyFont="1" applyBorder="1" applyAlignment="1">
      <alignment vertical="center"/>
      <protection/>
    </xf>
    <xf numFmtId="0" fontId="85" fillId="0" borderId="10" xfId="54" applyFont="1" applyBorder="1" applyAlignment="1">
      <alignment vertical="center"/>
      <protection/>
    </xf>
    <xf numFmtId="0" fontId="86" fillId="0" borderId="12" xfId="54" applyFont="1" applyBorder="1" applyAlignment="1">
      <alignment horizontal="center" vertical="center" wrapText="1"/>
      <protection/>
    </xf>
    <xf numFmtId="0" fontId="86" fillId="0" borderId="13" xfId="54" applyFont="1" applyBorder="1" applyAlignment="1">
      <alignment vertical="center" wrapText="1"/>
      <protection/>
    </xf>
    <xf numFmtId="0" fontId="86" fillId="0" borderId="14" xfId="54" applyFont="1" applyBorder="1" applyAlignment="1">
      <alignment horizontal="center" vertical="center" wrapText="1"/>
      <protection/>
    </xf>
    <xf numFmtId="0" fontId="86" fillId="0" borderId="14" xfId="54" applyFont="1" applyBorder="1" applyAlignment="1">
      <alignment vertical="center" wrapText="1"/>
      <protection/>
    </xf>
    <xf numFmtId="0" fontId="87" fillId="0" borderId="14" xfId="54" applyFont="1" applyBorder="1" applyAlignment="1">
      <alignment vertical="center" wrapText="1"/>
      <protection/>
    </xf>
    <xf numFmtId="0" fontId="88" fillId="0" borderId="10" xfId="54" applyFont="1" applyBorder="1" applyAlignment="1">
      <alignment vertical="center"/>
      <protection/>
    </xf>
    <xf numFmtId="0" fontId="85" fillId="0" borderId="10" xfId="54" applyFont="1" applyBorder="1" applyAlignment="1">
      <alignment horizontal="center" vertical="center"/>
      <protection/>
    </xf>
    <xf numFmtId="49" fontId="85" fillId="0" borderId="15" xfId="54" applyNumberFormat="1" applyFont="1" applyFill="1" applyBorder="1" applyAlignment="1">
      <alignment horizontal="right" vertical="center" wrapText="1"/>
      <protection/>
    </xf>
    <xf numFmtId="0" fontId="85" fillId="0" borderId="15" xfId="54" applyFont="1" applyBorder="1" applyAlignment="1">
      <alignment horizontal="center" vertical="center" wrapText="1"/>
      <protection/>
    </xf>
    <xf numFmtId="0" fontId="85" fillId="0" borderId="0" xfId="54" applyFont="1" applyAlignment="1">
      <alignment horizontal="justify"/>
      <protection/>
    </xf>
    <xf numFmtId="0" fontId="85" fillId="0" borderId="0" xfId="54" applyFont="1">
      <alignment/>
      <protection/>
    </xf>
    <xf numFmtId="0" fontId="89" fillId="0" borderId="13" xfId="54" applyFont="1" applyBorder="1" applyAlignment="1">
      <alignment vertical="center"/>
      <protection/>
    </xf>
    <xf numFmtId="0" fontId="84" fillId="0" borderId="16" xfId="54" applyFont="1" applyBorder="1" applyAlignment="1">
      <alignment vertical="center"/>
      <protection/>
    </xf>
    <xf numFmtId="0" fontId="84" fillId="0" borderId="17" xfId="54" applyFont="1" applyBorder="1" applyAlignment="1">
      <alignment vertical="center"/>
      <protection/>
    </xf>
    <xf numFmtId="0" fontId="85" fillId="0" borderId="10" xfId="54" applyFont="1" applyFill="1" applyBorder="1" applyAlignment="1">
      <alignment horizontal="center" vertical="center"/>
      <protection/>
    </xf>
    <xf numFmtId="0" fontId="85" fillId="0" borderId="0" xfId="54" applyFont="1" applyFill="1" applyBorder="1" applyAlignment="1">
      <alignment horizontal="center" vertical="center"/>
      <protection/>
    </xf>
    <xf numFmtId="0" fontId="85" fillId="0" borderId="11" xfId="54" applyFont="1" applyFill="1" applyBorder="1" applyAlignment="1">
      <alignment horizontal="center" vertical="center"/>
      <protection/>
    </xf>
    <xf numFmtId="0" fontId="84" fillId="0" borderId="18" xfId="54" applyFont="1" applyBorder="1" applyAlignment="1">
      <alignment vertical="center"/>
      <protection/>
    </xf>
    <xf numFmtId="0" fontId="84" fillId="0" borderId="19" xfId="54" applyFont="1" applyBorder="1" applyAlignment="1">
      <alignment vertical="center"/>
      <protection/>
    </xf>
    <xf numFmtId="0" fontId="84" fillId="0" borderId="20" xfId="54" applyFont="1" applyBorder="1" applyAlignment="1">
      <alignment vertical="center"/>
      <protection/>
    </xf>
    <xf numFmtId="0" fontId="84" fillId="0" borderId="0" xfId="54" applyFont="1" applyAlignment="1">
      <alignment vertical="center"/>
      <protection/>
    </xf>
    <xf numFmtId="0" fontId="0" fillId="0" borderId="21" xfId="53" applyFill="1" applyBorder="1">
      <alignment/>
      <protection/>
    </xf>
    <xf numFmtId="0" fontId="0" fillId="0" borderId="22" xfId="53" applyFill="1" applyBorder="1">
      <alignment/>
      <protection/>
    </xf>
    <xf numFmtId="0" fontId="0" fillId="0" borderId="23" xfId="53" applyFill="1" applyBorder="1">
      <alignment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justify" vertical="top" wrapText="1"/>
      <protection/>
    </xf>
    <xf numFmtId="0" fontId="9" fillId="0" borderId="10" xfId="55" applyFont="1" applyFill="1" applyBorder="1" applyAlignment="1">
      <alignment horizontal="center" vertical="center"/>
      <protection/>
    </xf>
    <xf numFmtId="0" fontId="9" fillId="0" borderId="0" xfId="55" applyFont="1" applyFill="1" applyBorder="1" applyAlignment="1">
      <alignment horizontal="center" vertical="center"/>
      <protection/>
    </xf>
    <xf numFmtId="0" fontId="9" fillId="0" borderId="0" xfId="55" applyFont="1" applyFill="1" applyBorder="1" applyAlignment="1">
      <alignment horizontal="justify" vertical="top" wrapText="1"/>
      <protection/>
    </xf>
    <xf numFmtId="0" fontId="9" fillId="0" borderId="0" xfId="55" applyFont="1" applyFill="1" applyBorder="1" applyAlignment="1">
      <alignment horizontal="center"/>
      <protection/>
    </xf>
    <xf numFmtId="4" fontId="9" fillId="0" borderId="0" xfId="55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53" applyFill="1" applyBorder="1">
      <alignment/>
      <protection/>
    </xf>
    <xf numFmtId="0" fontId="0" fillId="0" borderId="0" xfId="53" applyFill="1" applyBorder="1">
      <alignment/>
      <protection/>
    </xf>
    <xf numFmtId="0" fontId="0" fillId="0" borderId="24" xfId="0" applyFont="1" applyBorder="1" applyAlignment="1">
      <alignment horizontal="justify" vertical="top" wrapText="1"/>
    </xf>
    <xf numFmtId="4" fontId="0" fillId="0" borderId="24" xfId="0" applyNumberFormat="1" applyFont="1" applyFill="1" applyBorder="1" applyAlignment="1">
      <alignment horizontal="center"/>
    </xf>
    <xf numFmtId="4" fontId="4" fillId="0" borderId="24" xfId="0" applyNumberFormat="1" applyFont="1" applyFill="1" applyBorder="1" applyAlignment="1">
      <alignment horizontal="center"/>
    </xf>
    <xf numFmtId="4" fontId="4" fillId="0" borderId="25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11" xfId="53" applyFill="1" applyBorder="1">
      <alignment/>
      <protection/>
    </xf>
    <xf numFmtId="0" fontId="0" fillId="0" borderId="21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90" fillId="33" borderId="0" xfId="0" applyFont="1" applyFill="1" applyBorder="1" applyAlignment="1">
      <alignment horizontal="left" vertical="center"/>
    </xf>
    <xf numFmtId="0" fontId="90" fillId="33" borderId="11" xfId="0" applyFont="1" applyFill="1" applyBorder="1" applyAlignment="1">
      <alignment horizontal="left" vertical="center"/>
    </xf>
    <xf numFmtId="0" fontId="91" fillId="0" borderId="10" xfId="0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center" vertical="center" wrapText="1"/>
    </xf>
    <xf numFmtId="0" fontId="91" fillId="0" borderId="11" xfId="0" applyFont="1" applyFill="1" applyBorder="1" applyAlignment="1">
      <alignment horizontal="center" vertical="center" wrapText="1"/>
    </xf>
    <xf numFmtId="0" fontId="5" fillId="0" borderId="26" xfId="55" applyFont="1" applyFill="1" applyBorder="1" applyAlignment="1">
      <alignment horizontal="center" vertical="center"/>
      <protection/>
    </xf>
    <xf numFmtId="0" fontId="5" fillId="0" borderId="24" xfId="55" applyFont="1" applyFill="1" applyBorder="1" applyAlignment="1">
      <alignment horizontal="center" vertical="center"/>
      <protection/>
    </xf>
    <xf numFmtId="177" fontId="5" fillId="0" borderId="24" xfId="71" applyFont="1" applyFill="1" applyBorder="1" applyAlignment="1">
      <alignment horizontal="center" vertical="center"/>
    </xf>
    <xf numFmtId="177" fontId="5" fillId="0" borderId="24" xfId="71" applyFont="1" applyFill="1" applyBorder="1" applyAlignment="1">
      <alignment horizontal="center" vertical="center" wrapText="1"/>
    </xf>
    <xf numFmtId="0" fontId="5" fillId="34" borderId="26" xfId="53" applyFont="1" applyFill="1" applyBorder="1" applyAlignment="1">
      <alignment horizontal="center" vertical="center"/>
      <protection/>
    </xf>
    <xf numFmtId="0" fontId="5" fillId="34" borderId="24" xfId="53" applyFont="1" applyFill="1" applyBorder="1" applyAlignment="1">
      <alignment horizontal="center"/>
      <protection/>
    </xf>
    <xf numFmtId="0" fontId="9" fillId="34" borderId="24" xfId="53" applyFont="1" applyFill="1" applyBorder="1" applyAlignment="1">
      <alignment horizontal="center"/>
      <protection/>
    </xf>
    <xf numFmtId="177" fontId="9" fillId="34" borderId="24" xfId="71" applyFont="1" applyFill="1" applyBorder="1" applyAlignment="1">
      <alignment horizontal="center"/>
    </xf>
    <xf numFmtId="177" fontId="5" fillId="34" borderId="24" xfId="71" applyFont="1" applyFill="1" applyBorder="1" applyAlignment="1">
      <alignment horizontal="center"/>
    </xf>
    <xf numFmtId="177" fontId="5" fillId="34" borderId="25" xfId="71" applyFont="1" applyFill="1" applyBorder="1" applyAlignment="1">
      <alignment horizontal="center" vertical="center"/>
    </xf>
    <xf numFmtId="0" fontId="9" fillId="0" borderId="26" xfId="55" applyFont="1" applyFill="1" applyBorder="1" applyAlignment="1">
      <alignment horizontal="center" vertical="center"/>
      <protection/>
    </xf>
    <xf numFmtId="0" fontId="9" fillId="0" borderId="24" xfId="55" applyFont="1" applyFill="1" applyBorder="1" applyAlignment="1">
      <alignment horizontal="center" vertical="center"/>
      <protection/>
    </xf>
    <xf numFmtId="177" fontId="9" fillId="0" borderId="24" xfId="71" applyFont="1" applyFill="1" applyBorder="1" applyAlignment="1">
      <alignment horizontal="center" vertical="center"/>
    </xf>
    <xf numFmtId="177" fontId="9" fillId="0" borderId="25" xfId="7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9" fillId="0" borderId="24" xfId="55" applyFont="1" applyFill="1" applyBorder="1" applyAlignment="1">
      <alignment horizontal="center" vertical="center" wrapText="1"/>
      <protection/>
    </xf>
    <xf numFmtId="177" fontId="4" fillId="0" borderId="25" xfId="71" applyFont="1" applyFill="1" applyBorder="1" applyAlignment="1">
      <alignment horizontal="center" vertical="center"/>
    </xf>
    <xf numFmtId="0" fontId="9" fillId="0" borderId="10" xfId="55" applyFont="1" applyFill="1" applyBorder="1">
      <alignment/>
      <protection/>
    </xf>
    <xf numFmtId="0" fontId="9" fillId="0" borderId="0" xfId="55" applyFont="1" applyFill="1" applyBorder="1">
      <alignment/>
      <protection/>
    </xf>
    <xf numFmtId="177" fontId="9" fillId="0" borderId="0" xfId="71" applyFont="1" applyFill="1" applyBorder="1" applyAlignment="1">
      <alignment horizontal="center"/>
    </xf>
    <xf numFmtId="177" fontId="9" fillId="0" borderId="11" xfId="71" applyFont="1" applyFill="1" applyBorder="1" applyAlignment="1">
      <alignment horizontal="center"/>
    </xf>
    <xf numFmtId="0" fontId="5" fillId="0" borderId="10" xfId="55" applyFont="1" applyFill="1" applyBorder="1" applyAlignment="1">
      <alignment vertical="top"/>
      <protection/>
    </xf>
    <xf numFmtId="0" fontId="5" fillId="0" borderId="0" xfId="55" applyFont="1" applyFill="1" applyBorder="1" applyAlignment="1">
      <alignment vertical="top"/>
      <protection/>
    </xf>
    <xf numFmtId="0" fontId="5" fillId="0" borderId="11" xfId="55" applyFont="1" applyFill="1" applyBorder="1" applyAlignment="1">
      <alignment vertical="top"/>
      <protection/>
    </xf>
    <xf numFmtId="0" fontId="9" fillId="0" borderId="18" xfId="55" applyFont="1" applyFill="1" applyBorder="1" applyAlignment="1">
      <alignment horizontal="center" vertical="center"/>
      <protection/>
    </xf>
    <xf numFmtId="0" fontId="9" fillId="0" borderId="19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vertical="top"/>
      <protection/>
    </xf>
    <xf numFmtId="177" fontId="9" fillId="0" borderId="20" xfId="71" applyFont="1" applyFill="1" applyBorder="1" applyAlignment="1">
      <alignment horizontal="center"/>
    </xf>
    <xf numFmtId="0" fontId="5" fillId="0" borderId="0" xfId="55" applyFont="1" applyFill="1" applyBorder="1" applyAlignment="1">
      <alignment horizontal="center" vertical="top"/>
      <protection/>
    </xf>
    <xf numFmtId="177" fontId="5" fillId="0" borderId="0" xfId="71" applyFont="1" applyFill="1" applyBorder="1" applyAlignment="1">
      <alignment horizontal="center" vertical="top"/>
    </xf>
    <xf numFmtId="0" fontId="5" fillId="0" borderId="0" xfId="55" applyFont="1" applyFill="1" applyBorder="1" applyAlignment="1">
      <alignment horizontal="center"/>
      <protection/>
    </xf>
    <xf numFmtId="177" fontId="5" fillId="0" borderId="0" xfId="71" applyFont="1" applyFill="1" applyBorder="1" applyAlignment="1">
      <alignment horizontal="center"/>
    </xf>
    <xf numFmtId="177" fontId="0" fillId="0" borderId="0" xfId="71" applyFont="1" applyAlignment="1">
      <alignment/>
    </xf>
    <xf numFmtId="0" fontId="0" fillId="35" borderId="0" xfId="0" applyFill="1" applyAlignment="1">
      <alignment/>
    </xf>
    <xf numFmtId="0" fontId="0" fillId="0" borderId="22" xfId="53" applyFont="1" applyFill="1" applyBorder="1" applyAlignment="1">
      <alignment horizontal="justify" vertical="top" wrapText="1"/>
      <protection/>
    </xf>
    <xf numFmtId="0" fontId="0" fillId="0" borderId="0" xfId="53" applyFont="1" applyFill="1" applyBorder="1" applyAlignment="1">
      <alignment horizontal="justify" vertical="top" wrapText="1"/>
      <protection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Alignment="1">
      <alignment/>
    </xf>
    <xf numFmtId="0" fontId="12" fillId="34" borderId="24" xfId="53" applyFont="1" applyFill="1" applyBorder="1" applyAlignment="1">
      <alignment horizontal="justify" vertical="center" wrapText="1"/>
      <protection/>
    </xf>
    <xf numFmtId="0" fontId="5" fillId="36" borderId="26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left" vertical="center" wrapText="1"/>
    </xf>
    <xf numFmtId="0" fontId="5" fillId="36" borderId="24" xfId="0" applyFont="1" applyFill="1" applyBorder="1" applyAlignment="1">
      <alignment horizontal="center" vertical="top" wrapText="1"/>
    </xf>
    <xf numFmtId="0" fontId="5" fillId="36" borderId="25" xfId="0" applyFont="1" applyFill="1" applyBorder="1" applyAlignment="1">
      <alignment horizontal="center" vertical="center" wrapText="1"/>
    </xf>
    <xf numFmtId="0" fontId="9" fillId="0" borderId="24" xfId="55" applyFont="1" applyFill="1" applyBorder="1" applyAlignment="1">
      <alignment horizontal="justify" vertical="top" wrapText="1"/>
      <protection/>
    </xf>
    <xf numFmtId="0" fontId="0" fillId="0" borderId="21" xfId="51" applyBorder="1">
      <alignment/>
      <protection/>
    </xf>
    <xf numFmtId="0" fontId="0" fillId="0" borderId="22" xfId="51" applyBorder="1">
      <alignment/>
      <protection/>
    </xf>
    <xf numFmtId="0" fontId="0" fillId="0" borderId="23" xfId="51" applyBorder="1">
      <alignment/>
      <protection/>
    </xf>
    <xf numFmtId="0" fontId="0" fillId="0" borderId="0" xfId="51">
      <alignment/>
      <protection/>
    </xf>
    <xf numFmtId="0" fontId="15" fillId="0" borderId="0" xfId="56" applyFont="1" applyFill="1" applyBorder="1" applyAlignment="1">
      <alignment/>
      <protection/>
    </xf>
    <xf numFmtId="0" fontId="0" fillId="0" borderId="0" xfId="51" applyBorder="1">
      <alignment/>
      <protection/>
    </xf>
    <xf numFmtId="0" fontId="0" fillId="0" borderId="11" xfId="51" applyBorder="1">
      <alignment/>
      <protection/>
    </xf>
    <xf numFmtId="0" fontId="10" fillId="0" borderId="10" xfId="56" applyFont="1" applyFill="1" applyBorder="1" applyAlignment="1">
      <alignment horizontal="center"/>
      <protection/>
    </xf>
    <xf numFmtId="0" fontId="10" fillId="0" borderId="0" xfId="56" applyFont="1" applyFill="1" applyBorder="1" applyAlignment="1">
      <alignment horizontal="center"/>
      <protection/>
    </xf>
    <xf numFmtId="4" fontId="10" fillId="0" borderId="0" xfId="56" applyNumberFormat="1" applyFont="1" applyFill="1" applyBorder="1" applyAlignment="1">
      <alignment horizontal="center"/>
      <protection/>
    </xf>
    <xf numFmtId="4" fontId="10" fillId="0" borderId="11" xfId="56" applyNumberFormat="1" applyFont="1" applyFill="1" applyBorder="1" applyAlignment="1">
      <alignment horizontal="center"/>
      <protection/>
    </xf>
    <xf numFmtId="0" fontId="4" fillId="0" borderId="10" xfId="56" applyFont="1" applyBorder="1">
      <alignment/>
      <protection/>
    </xf>
    <xf numFmtId="0" fontId="0" fillId="0" borderId="0" xfId="56" applyFont="1" applyBorder="1" applyAlignment="1">
      <alignment vertical="justify"/>
      <protection/>
    </xf>
    <xf numFmtId="0" fontId="0" fillId="0" borderId="0" xfId="56" applyFont="1" applyBorder="1">
      <alignment/>
      <protection/>
    </xf>
    <xf numFmtId="4" fontId="0" fillId="0" borderId="0" xfId="56" applyNumberFormat="1" applyFont="1" applyBorder="1" applyAlignment="1">
      <alignment horizontal="center"/>
      <protection/>
    </xf>
    <xf numFmtId="4" fontId="0" fillId="0" borderId="0" xfId="56" applyNumberFormat="1" applyFont="1" applyBorder="1">
      <alignment/>
      <protection/>
    </xf>
    <xf numFmtId="4" fontId="0" fillId="0" borderId="11" xfId="56" applyNumberFormat="1" applyFont="1" applyBorder="1">
      <alignment/>
      <protection/>
    </xf>
    <xf numFmtId="4" fontId="5" fillId="0" borderId="27" xfId="56" applyNumberFormat="1" applyFont="1" applyBorder="1" applyAlignment="1">
      <alignment horizontal="center"/>
      <protection/>
    </xf>
    <xf numFmtId="177" fontId="5" fillId="0" borderId="27" xfId="62" applyFont="1" applyFill="1" applyBorder="1" applyAlignment="1">
      <alignment horizontal="center"/>
    </xf>
    <xf numFmtId="177" fontId="5" fillId="0" borderId="27" xfId="62" applyFont="1" applyFill="1" applyBorder="1" applyAlignment="1" quotePrefix="1">
      <alignment horizontal="center"/>
    </xf>
    <xf numFmtId="4" fontId="5" fillId="0" borderId="27" xfId="62" applyNumberFormat="1" applyFont="1" applyFill="1" applyBorder="1" applyAlignment="1">
      <alignment horizontal="center"/>
    </xf>
    <xf numFmtId="0" fontId="7" fillId="0" borderId="27" xfId="56" applyFont="1" applyBorder="1">
      <alignment/>
      <protection/>
    </xf>
    <xf numFmtId="0" fontId="6" fillId="0" borderId="27" xfId="56" applyFont="1" applyBorder="1" applyAlignment="1">
      <alignment horizontal="center" vertical="justify"/>
      <protection/>
    </xf>
    <xf numFmtId="0" fontId="0" fillId="0" borderId="21" xfId="56" applyBorder="1">
      <alignment/>
      <protection/>
    </xf>
    <xf numFmtId="0" fontId="0" fillId="0" borderId="22" xfId="56" applyBorder="1">
      <alignment/>
      <protection/>
    </xf>
    <xf numFmtId="4" fontId="0" fillId="0" borderId="22" xfId="56" applyNumberFormat="1" applyBorder="1">
      <alignment/>
      <protection/>
    </xf>
    <xf numFmtId="4" fontId="0" fillId="0" borderId="23" xfId="56" applyNumberFormat="1" applyBorder="1">
      <alignment/>
      <protection/>
    </xf>
    <xf numFmtId="0" fontId="0" fillId="0" borderId="10" xfId="56" applyBorder="1">
      <alignment/>
      <protection/>
    </xf>
    <xf numFmtId="0" fontId="0" fillId="0" borderId="0" xfId="56" applyBorder="1">
      <alignment/>
      <protection/>
    </xf>
    <xf numFmtId="4" fontId="0" fillId="0" borderId="0" xfId="56" applyNumberFormat="1" applyBorder="1">
      <alignment/>
      <protection/>
    </xf>
    <xf numFmtId="4" fontId="0" fillId="0" borderId="11" xfId="56" applyNumberFormat="1" applyBorder="1">
      <alignment/>
      <protection/>
    </xf>
    <xf numFmtId="0" fontId="0" fillId="0" borderId="10" xfId="56" applyBorder="1" applyAlignment="1">
      <alignment/>
      <protection/>
    </xf>
    <xf numFmtId="0" fontId="0" fillId="0" borderId="0" xfId="56" applyBorder="1" applyAlignment="1">
      <alignment/>
      <protection/>
    </xf>
    <xf numFmtId="0" fontId="0" fillId="0" borderId="11" xfId="56" applyBorder="1" applyAlignment="1">
      <alignment/>
      <protection/>
    </xf>
    <xf numFmtId="0" fontId="9" fillId="0" borderId="11" xfId="55" applyFont="1" applyFill="1" applyBorder="1" applyAlignment="1">
      <alignment/>
      <protection/>
    </xf>
    <xf numFmtId="0" fontId="9" fillId="0" borderId="0" xfId="55" applyFont="1" applyFill="1" applyBorder="1" applyAlignment="1">
      <alignment/>
      <protection/>
    </xf>
    <xf numFmtId="0" fontId="0" fillId="0" borderId="0" xfId="51" applyBorder="1" applyAlignment="1">
      <alignment/>
      <protection/>
    </xf>
    <xf numFmtId="0" fontId="0" fillId="0" borderId="18" xfId="56" applyBorder="1">
      <alignment/>
      <protection/>
    </xf>
    <xf numFmtId="0" fontId="92" fillId="0" borderId="19" xfId="51" applyFont="1" applyBorder="1" applyAlignment="1">
      <alignment/>
      <protection/>
    </xf>
    <xf numFmtId="10" fontId="9" fillId="0" borderId="27" xfId="62" applyNumberFormat="1" applyFont="1" applyFill="1" applyBorder="1" applyAlignment="1">
      <alignment horizontal="center"/>
    </xf>
    <xf numFmtId="4" fontId="9" fillId="0" borderId="27" xfId="62" applyNumberFormat="1" applyFont="1" applyFill="1" applyBorder="1" applyAlignment="1">
      <alignment horizontal="center"/>
    </xf>
    <xf numFmtId="0" fontId="5" fillId="0" borderId="28" xfId="56" applyFont="1" applyBorder="1" applyAlignment="1">
      <alignment horizontal="center" vertical="center"/>
      <protection/>
    </xf>
    <xf numFmtId="0" fontId="6" fillId="0" borderId="29" xfId="52" applyFont="1" applyFill="1" applyBorder="1" applyAlignment="1">
      <alignment horizontal="justify" vertical="center" wrapText="1"/>
      <protection/>
    </xf>
    <xf numFmtId="4" fontId="5" fillId="0" borderId="28" xfId="56" applyNumberFormat="1" applyFont="1" applyBorder="1" applyAlignment="1">
      <alignment horizontal="center" vertical="center"/>
      <protection/>
    </xf>
    <xf numFmtId="177" fontId="5" fillId="0" borderId="28" xfId="62" applyFont="1" applyFill="1" applyBorder="1" applyAlignment="1">
      <alignment horizontal="center"/>
    </xf>
    <xf numFmtId="177" fontId="5" fillId="0" borderId="28" xfId="62" applyFont="1" applyFill="1" applyBorder="1" applyAlignment="1" quotePrefix="1">
      <alignment horizontal="center"/>
    </xf>
    <xf numFmtId="4" fontId="5" fillId="0" borderId="28" xfId="62" applyNumberFormat="1" applyFont="1" applyFill="1" applyBorder="1" applyAlignment="1">
      <alignment horizontal="center"/>
    </xf>
    <xf numFmtId="0" fontId="9" fillId="0" borderId="30" xfId="56" applyFont="1" applyBorder="1" applyAlignment="1">
      <alignment horizontal="center" vertical="center"/>
      <protection/>
    </xf>
    <xf numFmtId="0" fontId="9" fillId="0" borderId="31" xfId="56" applyFont="1" applyBorder="1" applyAlignment="1">
      <alignment horizontal="justify" vertical="top" wrapText="1"/>
      <protection/>
    </xf>
    <xf numFmtId="10" fontId="9" fillId="0" borderId="30" xfId="62" applyNumberFormat="1" applyFont="1" applyFill="1" applyBorder="1" applyAlignment="1">
      <alignment horizontal="center" vertical="center"/>
    </xf>
    <xf numFmtId="4" fontId="9" fillId="0" borderId="30" xfId="62" applyNumberFormat="1" applyFont="1" applyFill="1" applyBorder="1" applyAlignment="1">
      <alignment horizontal="center" vertical="center"/>
    </xf>
    <xf numFmtId="0" fontId="66" fillId="0" borderId="21" xfId="50" applyBorder="1">
      <alignment/>
      <protection/>
    </xf>
    <xf numFmtId="0" fontId="66" fillId="0" borderId="23" xfId="50" applyBorder="1">
      <alignment/>
      <protection/>
    </xf>
    <xf numFmtId="0" fontId="66" fillId="0" borderId="0" xfId="50">
      <alignment/>
      <protection/>
    </xf>
    <xf numFmtId="0" fontId="66" fillId="0" borderId="10" xfId="50" applyBorder="1">
      <alignment/>
      <protection/>
    </xf>
    <xf numFmtId="0" fontId="66" fillId="0" borderId="11" xfId="50" applyBorder="1">
      <alignment/>
      <protection/>
    </xf>
    <xf numFmtId="0" fontId="16" fillId="0" borderId="0" xfId="50" applyFont="1" applyFill="1" applyBorder="1" applyAlignment="1">
      <alignment/>
      <protection/>
    </xf>
    <xf numFmtId="0" fontId="16" fillId="0" borderId="11" xfId="50" applyFont="1" applyFill="1" applyBorder="1" applyAlignment="1">
      <alignment/>
      <protection/>
    </xf>
    <xf numFmtId="0" fontId="66" fillId="0" borderId="20" xfId="50" applyBorder="1">
      <alignment/>
      <protection/>
    </xf>
    <xf numFmtId="0" fontId="66" fillId="0" borderId="0" xfId="50" applyBorder="1">
      <alignment/>
      <protection/>
    </xf>
    <xf numFmtId="0" fontId="4" fillId="0" borderId="0" xfId="53" applyFont="1" applyBorder="1" applyAlignment="1">
      <alignment vertical="top" wrapText="1"/>
      <protection/>
    </xf>
    <xf numFmtId="0" fontId="0" fillId="0" borderId="0" xfId="53" applyBorder="1">
      <alignment/>
      <protection/>
    </xf>
    <xf numFmtId="0" fontId="0" fillId="0" borderId="0" xfId="53">
      <alignment/>
      <protection/>
    </xf>
    <xf numFmtId="0" fontId="93" fillId="0" borderId="10" xfId="50" applyFont="1" applyBorder="1">
      <alignment/>
      <protection/>
    </xf>
    <xf numFmtId="0" fontId="93" fillId="0" borderId="11" xfId="50" applyFont="1" applyBorder="1" applyAlignment="1">
      <alignment horizontal="center"/>
      <protection/>
    </xf>
    <xf numFmtId="0" fontId="94" fillId="14" borderId="32" xfId="50" applyFont="1" applyFill="1" applyBorder="1" applyAlignment="1">
      <alignment horizontal="center"/>
      <protection/>
    </xf>
    <xf numFmtId="0" fontId="94" fillId="14" borderId="33" xfId="50" applyFont="1" applyFill="1" applyBorder="1" applyAlignment="1">
      <alignment horizontal="center"/>
      <protection/>
    </xf>
    <xf numFmtId="0" fontId="94" fillId="0" borderId="10" xfId="50" applyFont="1" applyFill="1" applyBorder="1">
      <alignment/>
      <protection/>
    </xf>
    <xf numFmtId="0" fontId="94" fillId="0" borderId="11" xfId="50" applyFont="1" applyFill="1" applyBorder="1" applyAlignment="1">
      <alignment horizontal="center"/>
      <protection/>
    </xf>
    <xf numFmtId="0" fontId="94" fillId="14" borderId="32" xfId="50" applyFont="1" applyFill="1" applyBorder="1">
      <alignment/>
      <protection/>
    </xf>
    <xf numFmtId="10" fontId="94" fillId="14" borderId="33" xfId="59" applyNumberFormat="1" applyFont="1" applyFill="1" applyBorder="1" applyAlignment="1">
      <alignment horizontal="center"/>
    </xf>
    <xf numFmtId="0" fontId="94" fillId="0" borderId="10" xfId="50" applyFont="1" applyBorder="1">
      <alignment/>
      <protection/>
    </xf>
    <xf numFmtId="2" fontId="94" fillId="0" borderId="11" xfId="50" applyNumberFormat="1" applyFont="1" applyBorder="1" applyAlignment="1">
      <alignment horizontal="center"/>
      <protection/>
    </xf>
    <xf numFmtId="10" fontId="94" fillId="0" borderId="11" xfId="59" applyNumberFormat="1" applyFont="1" applyBorder="1" applyAlignment="1">
      <alignment horizontal="center"/>
    </xf>
    <xf numFmtId="0" fontId="95" fillId="0" borderId="0" xfId="50" applyFont="1">
      <alignment/>
      <protection/>
    </xf>
    <xf numFmtId="0" fontId="95" fillId="0" borderId="0" xfId="50" applyFont="1" applyFill="1">
      <alignment/>
      <protection/>
    </xf>
    <xf numFmtId="0" fontId="66" fillId="0" borderId="0" xfId="50" applyFill="1">
      <alignment/>
      <protection/>
    </xf>
    <xf numFmtId="10" fontId="94" fillId="0" borderId="11" xfId="59" applyNumberFormat="1" applyFont="1" applyFill="1" applyBorder="1" applyAlignment="1">
      <alignment horizontal="center"/>
    </xf>
    <xf numFmtId="10" fontId="96" fillId="14" borderId="33" xfId="59" applyNumberFormat="1" applyFont="1" applyFill="1" applyBorder="1" applyAlignment="1">
      <alignment horizontal="center"/>
    </xf>
    <xf numFmtId="0" fontId="94" fillId="0" borderId="11" xfId="50" applyFont="1" applyBorder="1" applyAlignment="1">
      <alignment horizontal="center"/>
      <protection/>
    </xf>
    <xf numFmtId="0" fontId="95" fillId="0" borderId="0" xfId="50" applyFont="1" applyFill="1" applyBorder="1">
      <alignment/>
      <protection/>
    </xf>
    <xf numFmtId="0" fontId="94" fillId="0" borderId="10" xfId="50" applyFont="1" applyBorder="1" applyAlignment="1">
      <alignment horizontal="center"/>
      <protection/>
    </xf>
    <xf numFmtId="0" fontId="97" fillId="0" borderId="10" xfId="50" applyFont="1" applyBorder="1">
      <alignment/>
      <protection/>
    </xf>
    <xf numFmtId="0" fontId="97" fillId="0" borderId="11" xfId="50" applyFont="1" applyBorder="1" applyAlignment="1">
      <alignment horizontal="center"/>
      <protection/>
    </xf>
    <xf numFmtId="10" fontId="66" fillId="0" borderId="0" xfId="50" applyNumberFormat="1" applyFill="1">
      <alignment/>
      <protection/>
    </xf>
    <xf numFmtId="0" fontId="97" fillId="0" borderId="18" xfId="50" applyFont="1" applyBorder="1">
      <alignment/>
      <protection/>
    </xf>
    <xf numFmtId="0" fontId="97" fillId="0" borderId="20" xfId="50" applyFont="1" applyBorder="1" applyAlignment="1">
      <alignment horizontal="center"/>
      <protection/>
    </xf>
    <xf numFmtId="0" fontId="97" fillId="0" borderId="0" xfId="50" applyFont="1" applyBorder="1">
      <alignment/>
      <protection/>
    </xf>
    <xf numFmtId="0" fontId="97" fillId="0" borderId="0" xfId="50" applyFont="1" applyBorder="1" applyAlignment="1">
      <alignment horizontal="center"/>
      <protection/>
    </xf>
    <xf numFmtId="10" fontId="66" fillId="0" borderId="0" xfId="50" applyNumberFormat="1">
      <alignment/>
      <protection/>
    </xf>
    <xf numFmtId="0" fontId="9" fillId="0" borderId="0" xfId="50" applyFont="1" applyFill="1" applyAlignment="1">
      <alignment horizontal="center"/>
      <protection/>
    </xf>
    <xf numFmtId="0" fontId="5" fillId="0" borderId="0" xfId="50" applyFont="1" applyFill="1" applyAlignment="1">
      <alignment horizontal="center"/>
      <protection/>
    </xf>
    <xf numFmtId="191" fontId="98" fillId="0" borderId="34" xfId="54" applyNumberFormat="1" applyFont="1" applyFill="1" applyBorder="1" applyAlignment="1">
      <alignment vertical="center"/>
      <protection/>
    </xf>
    <xf numFmtId="177" fontId="75" fillId="0" borderId="0" xfId="71" applyFont="1" applyAlignment="1">
      <alignment/>
    </xf>
    <xf numFmtId="0" fontId="84" fillId="0" borderId="0" xfId="54" applyFont="1" applyBorder="1" applyAlignment="1">
      <alignment horizontal="center" vertical="center"/>
      <protection/>
    </xf>
    <xf numFmtId="43" fontId="0" fillId="0" borderId="0" xfId="0" applyNumberFormat="1" applyAlignment="1">
      <alignment/>
    </xf>
    <xf numFmtId="0" fontId="7" fillId="0" borderId="35" xfId="0" applyFont="1" applyFill="1" applyBorder="1" applyAlignment="1">
      <alignment horizontal="center" vertical="top"/>
    </xf>
    <xf numFmtId="0" fontId="7" fillId="0" borderId="36" xfId="0" applyFont="1" applyFill="1" applyBorder="1" applyAlignment="1">
      <alignment horizontal="center" vertical="top"/>
    </xf>
    <xf numFmtId="0" fontId="7" fillId="0" borderId="36" xfId="0" applyFont="1" applyFill="1" applyBorder="1" applyAlignment="1">
      <alignment horizontal="justify" vertical="top" wrapText="1"/>
    </xf>
    <xf numFmtId="0" fontId="7" fillId="0" borderId="36" xfId="0" applyFont="1" applyFill="1" applyBorder="1" applyAlignment="1">
      <alignment horizontal="center"/>
    </xf>
    <xf numFmtId="4" fontId="7" fillId="0" borderId="36" xfId="0" applyNumberFormat="1" applyFont="1" applyFill="1" applyBorder="1" applyAlignment="1">
      <alignment horizontal="center"/>
    </xf>
    <xf numFmtId="4" fontId="6" fillId="0" borderId="36" xfId="0" applyNumberFormat="1" applyFont="1" applyFill="1" applyBorder="1" applyAlignment="1">
      <alignment horizontal="center"/>
    </xf>
    <xf numFmtId="4" fontId="6" fillId="0" borderId="37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0" fontId="0" fillId="0" borderId="0" xfId="51" applyNumberFormat="1">
      <alignment/>
      <protection/>
    </xf>
    <xf numFmtId="0" fontId="0" fillId="0" borderId="18" xfId="51" applyBorder="1" applyAlignment="1">
      <alignment/>
      <protection/>
    </xf>
    <xf numFmtId="0" fontId="0" fillId="0" borderId="19" xfId="51" applyBorder="1" applyAlignment="1">
      <alignment/>
      <protection/>
    </xf>
    <xf numFmtId="0" fontId="0" fillId="0" borderId="20" xfId="51" applyBorder="1" applyAlignment="1">
      <alignment/>
      <protection/>
    </xf>
    <xf numFmtId="0" fontId="99" fillId="0" borderId="26" xfId="54" applyFont="1" applyBorder="1" applyAlignment="1">
      <alignment horizontal="right" vertical="center" wrapText="1"/>
      <protection/>
    </xf>
    <xf numFmtId="0" fontId="5" fillId="0" borderId="19" xfId="55" applyFont="1" applyFill="1" applyBorder="1" applyAlignment="1">
      <alignment horizontal="center" vertical="top"/>
      <protection/>
    </xf>
    <xf numFmtId="0" fontId="90" fillId="33" borderId="0" xfId="0" applyFont="1" applyFill="1" applyBorder="1" applyAlignment="1">
      <alignment horizontal="left" vertical="center"/>
    </xf>
    <xf numFmtId="177" fontId="5" fillId="34" borderId="38" xfId="71" applyFont="1" applyFill="1" applyBorder="1" applyAlignment="1">
      <alignment horizontal="center"/>
    </xf>
    <xf numFmtId="177" fontId="9" fillId="0" borderId="38" xfId="71" applyFont="1" applyFill="1" applyBorder="1" applyAlignment="1">
      <alignment horizontal="center" vertical="center"/>
    </xf>
    <xf numFmtId="177" fontId="4" fillId="0" borderId="38" xfId="71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/>
    </xf>
    <xf numFmtId="10" fontId="5" fillId="0" borderId="30" xfId="58" applyNumberFormat="1" applyFont="1" applyBorder="1" applyAlignment="1">
      <alignment horizontal="center" vertical="center"/>
    </xf>
    <xf numFmtId="177" fontId="5" fillId="0" borderId="30" xfId="62" applyFont="1" applyFill="1" applyBorder="1" applyAlignment="1">
      <alignment horizontal="center" vertical="center"/>
    </xf>
    <xf numFmtId="10" fontId="5" fillId="0" borderId="27" xfId="56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horizontal="center" vertical="center"/>
    </xf>
    <xf numFmtId="196" fontId="0" fillId="0" borderId="0" xfId="71" applyNumberFormat="1" applyFont="1" applyAlignment="1">
      <alignment vertical="center"/>
    </xf>
    <xf numFmtId="177" fontId="0" fillId="0" borderId="0" xfId="71" applyFont="1" applyAlignment="1">
      <alignment vertical="center"/>
    </xf>
    <xf numFmtId="0" fontId="0" fillId="0" borderId="0" xfId="0" applyFont="1" applyAlignment="1">
      <alignment horizontal="center" vertical="top" wrapText="1"/>
    </xf>
    <xf numFmtId="177" fontId="0" fillId="0" borderId="0" xfId="71" applyFont="1" applyAlignment="1">
      <alignment vertical="center"/>
    </xf>
    <xf numFmtId="177" fontId="4" fillId="0" borderId="0" xfId="71" applyFont="1" applyAlignment="1">
      <alignment vertical="center"/>
    </xf>
    <xf numFmtId="177" fontId="4" fillId="0" borderId="0" xfId="71" applyFont="1" applyAlignment="1">
      <alignment horizontal="right" vertical="center" wrapText="1"/>
    </xf>
    <xf numFmtId="177" fontId="0" fillId="0" borderId="0" xfId="71" applyFont="1" applyAlignment="1">
      <alignment horizontal="right" vertical="center" wrapText="1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97" fontId="0" fillId="0" borderId="0" xfId="0" applyNumberFormat="1" applyAlignment="1" applyProtection="1">
      <alignment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horizontal="justify" vertical="justify" wrapText="1"/>
      <protection/>
    </xf>
    <xf numFmtId="0" fontId="0" fillId="0" borderId="0" xfId="0" applyNumberFormat="1" applyFont="1" applyBorder="1" applyAlignment="1" applyProtection="1">
      <alignment horizontal="justify" vertical="justify" wrapText="1"/>
      <protection/>
    </xf>
    <xf numFmtId="0" fontId="0" fillId="0" borderId="11" xfId="0" applyNumberFormat="1" applyFont="1" applyBorder="1" applyAlignment="1" applyProtection="1">
      <alignment horizontal="justify" vertical="justify" wrapText="1"/>
      <protection/>
    </xf>
    <xf numFmtId="0" fontId="10" fillId="0" borderId="10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 horizontal="center" wrapText="1"/>
      <protection/>
    </xf>
    <xf numFmtId="0" fontId="0" fillId="0" borderId="26" xfId="0" applyBorder="1" applyAlignment="1">
      <alignment/>
    </xf>
    <xf numFmtId="0" fontId="0" fillId="0" borderId="24" xfId="0" applyBorder="1" applyAlignment="1">
      <alignment horizontal="center"/>
    </xf>
    <xf numFmtId="0" fontId="4" fillId="0" borderId="24" xfId="0" applyFont="1" applyBorder="1" applyAlignment="1">
      <alignment horizontal="center"/>
    </xf>
    <xf numFmtId="4" fontId="0" fillId="0" borderId="24" xfId="0" applyNumberFormat="1" applyBorder="1" applyAlignment="1">
      <alignment/>
    </xf>
    <xf numFmtId="4" fontId="0" fillId="37" borderId="24" xfId="0" applyNumberFormat="1" applyFill="1" applyBorder="1" applyAlignment="1" applyProtection="1">
      <alignment/>
      <protection locked="0"/>
    </xf>
    <xf numFmtId="4" fontId="0" fillId="0" borderId="24" xfId="0" applyNumberFormat="1" applyFill="1" applyBorder="1" applyAlignment="1">
      <alignment/>
    </xf>
    <xf numFmtId="49" fontId="0" fillId="0" borderId="0" xfId="0" applyNumberFormat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39" xfId="0" applyNumberFormat="1" applyBorder="1" applyAlignment="1">
      <alignment/>
    </xf>
    <xf numFmtId="4" fontId="4" fillId="0" borderId="24" xfId="0" applyNumberFormat="1" applyFont="1" applyBorder="1" applyAlignment="1">
      <alignment horizontal="center" vertical="center"/>
    </xf>
    <xf numFmtId="4" fontId="4" fillId="38" borderId="24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4" fontId="0" fillId="0" borderId="0" xfId="0" applyNumberFormat="1" applyBorder="1" applyAlignment="1">
      <alignment/>
    </xf>
    <xf numFmtId="4" fontId="4" fillId="0" borderId="0" xfId="0" applyNumberFormat="1" applyFont="1" applyBorder="1" applyAlignment="1">
      <alignment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 wrapText="1"/>
    </xf>
    <xf numFmtId="4" fontId="17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26" xfId="0" applyFont="1" applyBorder="1" applyAlignment="1">
      <alignment/>
    </xf>
    <xf numFmtId="4" fontId="4" fillId="0" borderId="24" xfId="0" applyNumberFormat="1" applyFont="1" applyBorder="1" applyAlignment="1">
      <alignment horizontal="center"/>
    </xf>
    <xf numFmtId="4" fontId="4" fillId="0" borderId="40" xfId="0" applyNumberFormat="1" applyFont="1" applyBorder="1" applyAlignment="1">
      <alignment/>
    </xf>
    <xf numFmtId="0" fontId="0" fillId="0" borderId="26" xfId="0" applyFill="1" applyBorder="1" applyAlignment="1">
      <alignment/>
    </xf>
    <xf numFmtId="4" fontId="0" fillId="0" borderId="40" xfId="0" applyNumberFormat="1" applyFont="1" applyBorder="1" applyAlignment="1">
      <alignment/>
    </xf>
    <xf numFmtId="4" fontId="4" fillId="0" borderId="36" xfId="0" applyNumberFormat="1" applyFont="1" applyFill="1" applyBorder="1" applyAlignment="1" applyProtection="1">
      <alignment horizontal="right"/>
      <protection/>
    </xf>
    <xf numFmtId="4" fontId="15" fillId="0" borderId="40" xfId="0" applyNumberFormat="1" applyFont="1" applyBorder="1" applyAlignment="1">
      <alignment vertical="center"/>
    </xf>
    <xf numFmtId="0" fontId="4" fillId="0" borderId="32" xfId="0" applyFont="1" applyBorder="1" applyAlignment="1">
      <alignment horizontal="right"/>
    </xf>
    <xf numFmtId="4" fontId="4" fillId="0" borderId="27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0" fillId="0" borderId="0" xfId="0" applyFont="1" applyBorder="1" applyAlignment="1">
      <alignment/>
    </xf>
    <xf numFmtId="10" fontId="4" fillId="39" borderId="25" xfId="0" applyNumberFormat="1" applyFont="1" applyFill="1" applyBorder="1" applyAlignment="1" applyProtection="1">
      <alignment horizontal="center"/>
      <protection locked="0"/>
    </xf>
    <xf numFmtId="10" fontId="4" fillId="39" borderId="24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left" vertical="center" wrapText="1"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0" applyFont="1" applyAlignment="1">
      <alignment horizontal="justify" vertical="top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9" fillId="0" borderId="10" xfId="55" applyFont="1" applyFill="1" applyBorder="1" applyAlignment="1">
      <alignment horizontal="center" vertical="top" wrapText="1"/>
      <protection/>
    </xf>
    <xf numFmtId="0" fontId="9" fillId="0" borderId="0" xfId="55" applyFont="1" applyFill="1" applyBorder="1" applyAlignment="1">
      <alignment horizontal="center" vertical="top" wrapText="1"/>
      <protection/>
    </xf>
    <xf numFmtId="0" fontId="9" fillId="0" borderId="11" xfId="55" applyFont="1" applyFill="1" applyBorder="1" applyAlignment="1">
      <alignment horizontal="center" vertical="top" wrapText="1"/>
      <protection/>
    </xf>
    <xf numFmtId="0" fontId="5" fillId="0" borderId="10" xfId="55" applyFont="1" applyFill="1" applyBorder="1" applyAlignment="1">
      <alignment vertical="top" wrapText="1"/>
      <protection/>
    </xf>
    <xf numFmtId="0" fontId="5" fillId="0" borderId="0" xfId="55" applyFont="1" applyFill="1" applyBorder="1" applyAlignment="1">
      <alignment vertical="top" wrapText="1"/>
      <protection/>
    </xf>
    <xf numFmtId="0" fontId="5" fillId="0" borderId="11" xfId="55" applyFont="1" applyFill="1" applyBorder="1" applyAlignment="1">
      <alignment vertical="top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0" fillId="0" borderId="0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41" xfId="52" applyFont="1" applyFill="1" applyBorder="1" applyAlignment="1">
      <alignment horizontal="justify" vertical="top" wrapText="1"/>
      <protection/>
    </xf>
    <xf numFmtId="0" fontId="4" fillId="0" borderId="42" xfId="52" applyFont="1" applyFill="1" applyBorder="1" applyAlignment="1">
      <alignment horizontal="justify" vertical="top" wrapText="1"/>
      <protection/>
    </xf>
    <xf numFmtId="0" fontId="4" fillId="0" borderId="43" xfId="52" applyFont="1" applyFill="1" applyBorder="1" applyAlignment="1">
      <alignment horizontal="justify" vertical="top" wrapText="1"/>
      <protection/>
    </xf>
    <xf numFmtId="0" fontId="4" fillId="0" borderId="32" xfId="55" applyFont="1" applyFill="1" applyBorder="1" applyAlignment="1">
      <alignment horizontal="center" vertical="center" wrapText="1"/>
      <protection/>
    </xf>
    <xf numFmtId="0" fontId="4" fillId="0" borderId="31" xfId="55" applyFont="1" applyFill="1" applyBorder="1" applyAlignment="1">
      <alignment horizontal="center" vertical="center" wrapText="1"/>
      <protection/>
    </xf>
    <xf numFmtId="0" fontId="4" fillId="0" borderId="44" xfId="55" applyFont="1" applyFill="1" applyBorder="1" applyAlignment="1">
      <alignment horizontal="center" vertical="center" wrapText="1"/>
      <protection/>
    </xf>
    <xf numFmtId="177" fontId="4" fillId="0" borderId="24" xfId="71" applyFont="1" applyFill="1" applyBorder="1" applyAlignment="1">
      <alignment horizontal="center" vertical="center" wrapText="1"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90" fillId="33" borderId="47" xfId="0" applyFont="1" applyFill="1" applyBorder="1" applyAlignment="1">
      <alignment horizontal="left" vertical="center"/>
    </xf>
    <xf numFmtId="0" fontId="90" fillId="33" borderId="22" xfId="0" applyFont="1" applyFill="1" applyBorder="1" applyAlignment="1">
      <alignment horizontal="left" vertical="center"/>
    </xf>
    <xf numFmtId="0" fontId="90" fillId="33" borderId="23" xfId="0" applyFont="1" applyFill="1" applyBorder="1" applyAlignment="1">
      <alignment horizontal="left" vertical="center"/>
    </xf>
    <xf numFmtId="0" fontId="90" fillId="33" borderId="48" xfId="0" applyFont="1" applyFill="1" applyBorder="1" applyAlignment="1">
      <alignment horizontal="left" vertical="center"/>
    </xf>
    <xf numFmtId="0" fontId="90" fillId="33" borderId="0" xfId="0" applyFont="1" applyFill="1" applyBorder="1" applyAlignment="1">
      <alignment horizontal="left" vertical="center"/>
    </xf>
    <xf numFmtId="0" fontId="90" fillId="33" borderId="11" xfId="0" applyFont="1" applyFill="1" applyBorder="1" applyAlignment="1">
      <alignment horizontal="left" vertical="center"/>
    </xf>
    <xf numFmtId="0" fontId="90" fillId="33" borderId="48" xfId="0" applyFont="1" applyFill="1" applyBorder="1" applyAlignment="1">
      <alignment horizontal="left" vertical="center" wrapText="1"/>
    </xf>
    <xf numFmtId="0" fontId="91" fillId="40" borderId="10" xfId="0" applyFont="1" applyFill="1" applyBorder="1" applyAlignment="1">
      <alignment horizontal="center"/>
    </xf>
    <xf numFmtId="0" fontId="91" fillId="40" borderId="0" xfId="0" applyFont="1" applyFill="1" applyBorder="1" applyAlignment="1">
      <alignment horizontal="center"/>
    </xf>
    <xf numFmtId="0" fontId="91" fillId="40" borderId="11" xfId="0" applyFont="1" applyFill="1" applyBorder="1" applyAlignment="1">
      <alignment horizontal="center"/>
    </xf>
    <xf numFmtId="0" fontId="91" fillId="40" borderId="10" xfId="0" applyFont="1" applyFill="1" applyBorder="1" applyAlignment="1">
      <alignment horizontal="center" vertical="center" wrapText="1"/>
    </xf>
    <xf numFmtId="0" fontId="91" fillId="40" borderId="0" xfId="0" applyFont="1" applyFill="1" applyBorder="1" applyAlignment="1">
      <alignment horizontal="center" vertical="center" wrapText="1"/>
    </xf>
    <xf numFmtId="0" fontId="91" fillId="40" borderId="11" xfId="0" applyFont="1" applyFill="1" applyBorder="1" applyAlignment="1">
      <alignment horizontal="center" vertical="center" wrapText="1"/>
    </xf>
    <xf numFmtId="0" fontId="9" fillId="0" borderId="0" xfId="55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 horizontal="center" vertical="top"/>
      <protection/>
    </xf>
    <xf numFmtId="193" fontId="90" fillId="0" borderId="32" xfId="0" applyNumberFormat="1" applyFont="1" applyFill="1" applyBorder="1" applyAlignment="1">
      <alignment horizontal="center" vertical="center" wrapText="1"/>
    </xf>
    <xf numFmtId="193" fontId="90" fillId="0" borderId="31" xfId="0" applyNumberFormat="1" applyFont="1" applyFill="1" applyBorder="1" applyAlignment="1">
      <alignment horizontal="center" vertical="center" wrapText="1"/>
    </xf>
    <xf numFmtId="44" fontId="8" fillId="0" borderId="38" xfId="71" applyNumberFormat="1" applyFont="1" applyFill="1" applyBorder="1" applyAlignment="1">
      <alignment horizontal="center" vertical="center"/>
    </xf>
    <xf numFmtId="44" fontId="8" fillId="0" borderId="31" xfId="71" applyNumberFormat="1" applyFont="1" applyFill="1" applyBorder="1" applyAlignment="1">
      <alignment horizontal="center" vertical="center"/>
    </xf>
    <xf numFmtId="44" fontId="8" fillId="0" borderId="33" xfId="71" applyNumberFormat="1" applyFont="1" applyFill="1" applyBorder="1" applyAlignment="1">
      <alignment horizontal="center" vertical="center"/>
    </xf>
    <xf numFmtId="193" fontId="100" fillId="0" borderId="26" xfId="0" applyNumberFormat="1" applyFont="1" applyFill="1" applyBorder="1" applyAlignment="1">
      <alignment horizontal="center" vertical="center"/>
    </xf>
    <xf numFmtId="193" fontId="100" fillId="0" borderId="24" xfId="0" applyNumberFormat="1" applyFont="1" applyFill="1" applyBorder="1" applyAlignment="1">
      <alignment horizontal="center" vertical="center"/>
    </xf>
    <xf numFmtId="193" fontId="100" fillId="0" borderId="38" xfId="0" applyNumberFormat="1" applyFont="1" applyFill="1" applyBorder="1" applyAlignment="1">
      <alignment horizontal="center" vertical="center"/>
    </xf>
    <xf numFmtId="193" fontId="100" fillId="0" borderId="25" xfId="0" applyNumberFormat="1" applyFont="1" applyFill="1" applyBorder="1" applyAlignment="1">
      <alignment horizontal="center" vertical="center"/>
    </xf>
    <xf numFmtId="193" fontId="101" fillId="0" borderId="26" xfId="0" applyNumberFormat="1" applyFont="1" applyFill="1" applyBorder="1" applyAlignment="1">
      <alignment horizontal="center" vertical="center"/>
    </xf>
    <xf numFmtId="193" fontId="101" fillId="0" borderId="24" xfId="0" applyNumberFormat="1" applyFont="1" applyFill="1" applyBorder="1" applyAlignment="1">
      <alignment horizontal="center" vertical="center"/>
    </xf>
    <xf numFmtId="193" fontId="101" fillId="0" borderId="38" xfId="0" applyNumberFormat="1" applyFont="1" applyFill="1" applyBorder="1" applyAlignment="1">
      <alignment horizontal="center" vertical="center"/>
    </xf>
    <xf numFmtId="193" fontId="101" fillId="0" borderId="25" xfId="0" applyNumberFormat="1" applyFont="1" applyFill="1" applyBorder="1" applyAlignment="1">
      <alignment horizontal="center" vertical="center"/>
    </xf>
    <xf numFmtId="0" fontId="9" fillId="0" borderId="10" xfId="55" applyFont="1" applyFill="1" applyBorder="1" applyAlignment="1">
      <alignment horizontal="center"/>
      <protection/>
    </xf>
    <xf numFmtId="0" fontId="9" fillId="0" borderId="11" xfId="55" applyFont="1" applyFill="1" applyBorder="1" applyAlignment="1">
      <alignment horizontal="center"/>
      <protection/>
    </xf>
    <xf numFmtId="0" fontId="5" fillId="0" borderId="10" xfId="55" applyFont="1" applyFill="1" applyBorder="1" applyAlignment="1">
      <alignment vertical="top"/>
      <protection/>
    </xf>
    <xf numFmtId="0" fontId="5" fillId="0" borderId="0" xfId="55" applyFont="1" applyFill="1" applyBorder="1" applyAlignment="1">
      <alignment vertical="top"/>
      <protection/>
    </xf>
    <xf numFmtId="0" fontId="5" fillId="0" borderId="11" xfId="55" applyFont="1" applyFill="1" applyBorder="1" applyAlignment="1">
      <alignment vertical="top"/>
      <protection/>
    </xf>
    <xf numFmtId="0" fontId="5" fillId="0" borderId="19" xfId="55" applyFont="1" applyFill="1" applyBorder="1" applyAlignment="1">
      <alignment horizontal="center" vertical="top"/>
      <protection/>
    </xf>
    <xf numFmtId="0" fontId="5" fillId="0" borderId="10" xfId="56" applyFont="1" applyFill="1" applyBorder="1" applyAlignment="1">
      <alignment horizontal="right"/>
      <protection/>
    </xf>
    <xf numFmtId="0" fontId="5" fillId="0" borderId="0" xfId="56" applyFont="1" applyFill="1" applyBorder="1" applyAlignment="1">
      <alignment horizontal="right"/>
      <protection/>
    </xf>
    <xf numFmtId="0" fontId="4" fillId="0" borderId="49" xfId="56" applyFont="1" applyFill="1" applyBorder="1" applyAlignment="1">
      <alignment horizontal="left" vertical="center" wrapText="1"/>
      <protection/>
    </xf>
    <xf numFmtId="0" fontId="4" fillId="0" borderId="50" xfId="56" applyFont="1" applyFill="1" applyBorder="1" applyAlignment="1">
      <alignment horizontal="left" vertical="center" wrapText="1"/>
      <protection/>
    </xf>
    <xf numFmtId="0" fontId="4" fillId="0" borderId="51" xfId="56" applyFont="1" applyFill="1" applyBorder="1" applyAlignment="1">
      <alignment horizontal="left" vertical="center" wrapText="1"/>
      <protection/>
    </xf>
    <xf numFmtId="0" fontId="5" fillId="0" borderId="52" xfId="56" applyFont="1" applyBorder="1" applyAlignment="1">
      <alignment horizontal="center" vertical="center"/>
      <protection/>
    </xf>
    <xf numFmtId="0" fontId="5" fillId="0" borderId="53" xfId="56" applyFont="1" applyBorder="1" applyAlignment="1">
      <alignment horizontal="center" vertical="center"/>
      <protection/>
    </xf>
    <xf numFmtId="177" fontId="5" fillId="0" borderId="49" xfId="62" applyFont="1" applyFill="1" applyBorder="1" applyAlignment="1">
      <alignment horizontal="center"/>
    </xf>
    <xf numFmtId="177" fontId="5" fillId="0" borderId="51" xfId="62" applyFont="1" applyFill="1" applyBorder="1" applyAlignment="1">
      <alignment horizontal="center"/>
    </xf>
    <xf numFmtId="0" fontId="4" fillId="0" borderId="49" xfId="56" applyFont="1" applyFill="1" applyBorder="1" applyAlignment="1">
      <alignment horizontal="justify" vertical="top" wrapText="1"/>
      <protection/>
    </xf>
    <xf numFmtId="0" fontId="4" fillId="0" borderId="50" xfId="56" applyFont="1" applyFill="1" applyBorder="1" applyAlignment="1">
      <alignment horizontal="justify" vertical="top" wrapText="1"/>
      <protection/>
    </xf>
    <xf numFmtId="0" fontId="4" fillId="0" borderId="51" xfId="56" applyFont="1" applyFill="1" applyBorder="1" applyAlignment="1">
      <alignment horizontal="justify" vertical="top" wrapText="1"/>
      <protection/>
    </xf>
    <xf numFmtId="0" fontId="92" fillId="0" borderId="0" xfId="51" applyFont="1" applyBorder="1" applyAlignment="1">
      <alignment horizontal="center"/>
      <protection/>
    </xf>
    <xf numFmtId="0" fontId="92" fillId="0" borderId="10" xfId="51" applyFont="1" applyBorder="1" applyAlignment="1">
      <alignment horizontal="center"/>
      <protection/>
    </xf>
    <xf numFmtId="4" fontId="5" fillId="0" borderId="52" xfId="56" applyNumberFormat="1" applyFont="1" applyBorder="1" applyAlignment="1">
      <alignment horizontal="center" vertical="center"/>
      <protection/>
    </xf>
    <xf numFmtId="4" fontId="5" fillId="0" borderId="53" xfId="56" applyNumberFormat="1" applyFont="1" applyBorder="1" applyAlignment="1">
      <alignment horizontal="center" vertical="center"/>
      <protection/>
    </xf>
    <xf numFmtId="0" fontId="0" fillId="0" borderId="0" xfId="51" applyBorder="1" applyAlignment="1">
      <alignment horizontal="center"/>
      <protection/>
    </xf>
    <xf numFmtId="0" fontId="75" fillId="0" borderId="54" xfId="54" applyFill="1" applyBorder="1">
      <alignment/>
      <protection/>
    </xf>
    <xf numFmtId="0" fontId="75" fillId="0" borderId="55" xfId="54" applyFill="1" applyBorder="1">
      <alignment/>
      <protection/>
    </xf>
    <xf numFmtId="0" fontId="75" fillId="0" borderId="56" xfId="54" applyFill="1" applyBorder="1">
      <alignment/>
      <protection/>
    </xf>
    <xf numFmtId="0" fontId="102" fillId="0" borderId="57" xfId="54" applyFont="1" applyFill="1" applyBorder="1" applyAlignment="1">
      <alignment horizontal="center" vertical="center"/>
      <protection/>
    </xf>
    <xf numFmtId="0" fontId="102" fillId="0" borderId="58" xfId="54" applyFont="1" applyFill="1" applyBorder="1" applyAlignment="1">
      <alignment horizontal="center" vertical="center"/>
      <protection/>
    </xf>
    <xf numFmtId="0" fontId="102" fillId="0" borderId="59" xfId="54" applyFont="1" applyFill="1" applyBorder="1" applyAlignment="1">
      <alignment horizontal="center" vertical="center"/>
      <protection/>
    </xf>
    <xf numFmtId="0" fontId="103" fillId="0" borderId="57" xfId="54" applyFont="1" applyFill="1" applyBorder="1" applyAlignment="1">
      <alignment horizontal="center" vertical="center" wrapText="1"/>
      <protection/>
    </xf>
    <xf numFmtId="0" fontId="103" fillId="0" borderId="58" xfId="54" applyFont="1" applyFill="1" applyBorder="1" applyAlignment="1">
      <alignment horizontal="center" vertical="center" wrapText="1"/>
      <protection/>
    </xf>
    <xf numFmtId="0" fontId="103" fillId="0" borderId="59" xfId="54" applyFont="1" applyFill="1" applyBorder="1" applyAlignment="1">
      <alignment horizontal="center" vertical="center" wrapText="1"/>
      <protection/>
    </xf>
    <xf numFmtId="0" fontId="75" fillId="0" borderId="57" xfId="54" applyFill="1" applyBorder="1">
      <alignment/>
      <protection/>
    </xf>
    <xf numFmtId="0" fontId="75" fillId="0" borderId="58" xfId="54" applyFill="1" applyBorder="1">
      <alignment/>
      <protection/>
    </xf>
    <xf numFmtId="0" fontId="75" fillId="0" borderId="59" xfId="54" applyFill="1" applyBorder="1">
      <alignment/>
      <protection/>
    </xf>
    <xf numFmtId="0" fontId="104" fillId="33" borderId="24" xfId="54" applyFont="1" applyFill="1" applyBorder="1" applyAlignment="1">
      <alignment horizontal="justify" vertical="top" wrapText="1"/>
      <protection/>
    </xf>
    <xf numFmtId="0" fontId="104" fillId="33" borderId="25" xfId="54" applyFont="1" applyFill="1" applyBorder="1" applyAlignment="1">
      <alignment horizontal="justify" vertical="top" wrapText="1"/>
      <protection/>
    </xf>
    <xf numFmtId="0" fontId="104" fillId="0" borderId="24" xfId="54" applyFont="1" applyFill="1" applyBorder="1" applyAlignment="1">
      <alignment horizontal="left" vertical="center" wrapText="1"/>
      <protection/>
    </xf>
    <xf numFmtId="0" fontId="104" fillId="0" borderId="25" xfId="54" applyFont="1" applyFill="1" applyBorder="1" applyAlignment="1">
      <alignment horizontal="left" vertical="center" wrapText="1"/>
      <protection/>
    </xf>
    <xf numFmtId="0" fontId="75" fillId="0" borderId="10" xfId="54" applyFill="1" applyBorder="1">
      <alignment/>
      <protection/>
    </xf>
    <xf numFmtId="0" fontId="75" fillId="0" borderId="48" xfId="54" applyFill="1" applyBorder="1">
      <alignment/>
      <protection/>
    </xf>
    <xf numFmtId="0" fontId="105" fillId="0" borderId="57" xfId="54" applyFont="1" applyFill="1" applyBorder="1" applyAlignment="1">
      <alignment horizontal="center" vertical="center"/>
      <protection/>
    </xf>
    <xf numFmtId="0" fontId="105" fillId="0" borderId="58" xfId="54" applyFont="1" applyFill="1" applyBorder="1" applyAlignment="1">
      <alignment horizontal="center" vertical="center"/>
      <protection/>
    </xf>
    <xf numFmtId="0" fontId="105" fillId="0" borderId="59" xfId="54" applyFont="1" applyFill="1" applyBorder="1" applyAlignment="1">
      <alignment horizontal="center" vertical="center"/>
      <protection/>
    </xf>
    <xf numFmtId="0" fontId="86" fillId="0" borderId="60" xfId="54" applyFont="1" applyFill="1" applyBorder="1" applyAlignment="1">
      <alignment horizontal="left" vertical="center" wrapText="1"/>
      <protection/>
    </xf>
    <xf numFmtId="0" fontId="86" fillId="0" borderId="61" xfId="54" applyFont="1" applyFill="1" applyBorder="1" applyAlignment="1">
      <alignment horizontal="left" vertical="center" wrapText="1"/>
      <protection/>
    </xf>
    <xf numFmtId="0" fontId="86" fillId="0" borderId="62" xfId="54" applyFont="1" applyFill="1" applyBorder="1" applyAlignment="1">
      <alignment horizontal="left" vertical="center" wrapText="1"/>
      <protection/>
    </xf>
    <xf numFmtId="0" fontId="85" fillId="0" borderId="60" xfId="54" applyFont="1" applyFill="1" applyBorder="1" applyAlignment="1">
      <alignment horizontal="justify" vertical="center" wrapText="1"/>
      <protection/>
    </xf>
    <xf numFmtId="0" fontId="85" fillId="0" borderId="61" xfId="54" applyFont="1" applyFill="1" applyBorder="1" applyAlignment="1">
      <alignment horizontal="justify" vertical="center" wrapText="1"/>
      <protection/>
    </xf>
    <xf numFmtId="0" fontId="85" fillId="0" borderId="62" xfId="54" applyFont="1" applyFill="1" applyBorder="1" applyAlignment="1">
      <alignment horizontal="justify" vertical="center" wrapText="1"/>
      <protection/>
    </xf>
    <xf numFmtId="0" fontId="86" fillId="0" borderId="15" xfId="54" applyFont="1" applyFill="1" applyBorder="1" applyAlignment="1">
      <alignment horizontal="left" vertical="center" wrapText="1"/>
      <protection/>
    </xf>
    <xf numFmtId="0" fontId="86" fillId="0" borderId="34" xfId="54" applyFont="1" applyFill="1" applyBorder="1" applyAlignment="1">
      <alignment horizontal="left" vertical="center" wrapText="1"/>
      <protection/>
    </xf>
    <xf numFmtId="0" fontId="85" fillId="0" borderId="63" xfId="54" applyFont="1" applyFill="1" applyBorder="1" applyAlignment="1">
      <alignment horizontal="justify" vertical="top" wrapText="1"/>
      <protection/>
    </xf>
    <xf numFmtId="0" fontId="106" fillId="0" borderId="64" xfId="54" applyFont="1" applyFill="1" applyBorder="1" applyAlignment="1">
      <alignment horizontal="justify" vertical="top" wrapText="1"/>
      <protection/>
    </xf>
    <xf numFmtId="0" fontId="106" fillId="0" borderId="62" xfId="54" applyFont="1" applyFill="1" applyBorder="1" applyAlignment="1">
      <alignment horizontal="justify" vertical="top" wrapText="1"/>
      <protection/>
    </xf>
    <xf numFmtId="0" fontId="85" fillId="0" borderId="15" xfId="54" applyFont="1" applyFill="1" applyBorder="1" applyAlignment="1">
      <alignment horizontal="justify" vertical="center" wrapText="1"/>
      <protection/>
    </xf>
    <xf numFmtId="0" fontId="85" fillId="0" borderId="34" xfId="54" applyFont="1" applyFill="1" applyBorder="1" applyAlignment="1">
      <alignment horizontal="justify" vertical="center" wrapText="1"/>
      <protection/>
    </xf>
    <xf numFmtId="0" fontId="85" fillId="0" borderId="15" xfId="54" applyFont="1" applyFill="1" applyBorder="1" applyAlignment="1">
      <alignment horizontal="left" vertical="center" wrapText="1"/>
      <protection/>
    </xf>
    <xf numFmtId="0" fontId="85" fillId="0" borderId="34" xfId="54" applyFont="1" applyFill="1" applyBorder="1" applyAlignment="1">
      <alignment horizontal="left" vertical="center" wrapText="1"/>
      <protection/>
    </xf>
    <xf numFmtId="0" fontId="75" fillId="0" borderId="14" xfId="54" applyFill="1" applyBorder="1">
      <alignment/>
      <protection/>
    </xf>
    <xf numFmtId="0" fontId="85" fillId="0" borderId="15" xfId="54" applyFont="1" applyFill="1" applyBorder="1" applyAlignment="1">
      <alignment horizontal="right" vertical="center" wrapText="1"/>
      <protection/>
    </xf>
    <xf numFmtId="44" fontId="107" fillId="0" borderId="63" xfId="54" applyNumberFormat="1" applyFont="1" applyFill="1" applyBorder="1" applyAlignment="1">
      <alignment horizontal="center" vertical="center" wrapText="1"/>
      <protection/>
    </xf>
    <xf numFmtId="0" fontId="107" fillId="0" borderId="64" xfId="54" applyFont="1" applyFill="1" applyBorder="1" applyAlignment="1">
      <alignment horizontal="center" vertical="center" wrapText="1"/>
      <protection/>
    </xf>
    <xf numFmtId="0" fontId="107" fillId="0" borderId="62" xfId="54" applyFont="1" applyFill="1" applyBorder="1" applyAlignment="1">
      <alignment horizontal="center" vertical="center" wrapText="1"/>
      <protection/>
    </xf>
    <xf numFmtId="0" fontId="107" fillId="0" borderId="38" xfId="54" applyFont="1" applyBorder="1" applyAlignment="1">
      <alignment horizontal="left"/>
      <protection/>
    </xf>
    <xf numFmtId="0" fontId="107" fillId="0" borderId="31" xfId="54" applyFont="1" applyBorder="1" applyAlignment="1">
      <alignment horizontal="left"/>
      <protection/>
    </xf>
    <xf numFmtId="0" fontId="107" fillId="0" borderId="33" xfId="54" applyFont="1" applyBorder="1" applyAlignment="1">
      <alignment horizontal="left"/>
      <protection/>
    </xf>
    <xf numFmtId="0" fontId="99" fillId="0" borderId="57" xfId="54" applyFont="1" applyFill="1" applyBorder="1" applyAlignment="1">
      <alignment horizontal="center" vertical="center"/>
      <protection/>
    </xf>
    <xf numFmtId="0" fontId="99" fillId="0" borderId="58" xfId="54" applyFont="1" applyFill="1" applyBorder="1" applyAlignment="1">
      <alignment horizontal="center" vertical="center"/>
      <protection/>
    </xf>
    <xf numFmtId="0" fontId="99" fillId="0" borderId="59" xfId="54" applyFont="1" applyFill="1" applyBorder="1" applyAlignment="1">
      <alignment horizontal="center" vertical="center"/>
      <protection/>
    </xf>
    <xf numFmtId="0" fontId="85" fillId="0" borderId="57" xfId="54" applyFont="1" applyFill="1" applyBorder="1" applyAlignment="1">
      <alignment horizontal="center" vertical="center"/>
      <protection/>
    </xf>
    <xf numFmtId="0" fontId="85" fillId="0" borderId="58" xfId="54" applyFont="1" applyFill="1" applyBorder="1" applyAlignment="1">
      <alignment horizontal="center" vertical="center"/>
      <protection/>
    </xf>
    <xf numFmtId="0" fontId="85" fillId="0" borderId="59" xfId="54" applyFont="1" applyFill="1" applyBorder="1" applyAlignment="1">
      <alignment horizontal="center" vertical="center"/>
      <protection/>
    </xf>
    <xf numFmtId="0" fontId="108" fillId="0" borderId="63" xfId="54" applyFont="1" applyFill="1" applyBorder="1" applyAlignment="1">
      <alignment horizontal="left" vertical="top" wrapText="1"/>
      <protection/>
    </xf>
    <xf numFmtId="0" fontId="75" fillId="0" borderId="64" xfId="54" applyFont="1" applyFill="1" applyBorder="1" applyAlignment="1">
      <alignment horizontal="left" vertical="top" wrapText="1"/>
      <protection/>
    </xf>
    <xf numFmtId="0" fontId="75" fillId="0" borderId="62" xfId="54" applyFont="1" applyFill="1" applyBorder="1" applyAlignment="1">
      <alignment horizontal="left" vertical="top" wrapText="1"/>
      <protection/>
    </xf>
    <xf numFmtId="0" fontId="75" fillId="0" borderId="15" xfId="54" applyFill="1" applyBorder="1" applyAlignment="1">
      <alignment horizontal="left"/>
      <protection/>
    </xf>
    <xf numFmtId="0" fontId="75" fillId="0" borderId="34" xfId="54" applyFill="1" applyBorder="1" applyAlignment="1">
      <alignment horizontal="left"/>
      <protection/>
    </xf>
    <xf numFmtId="0" fontId="84" fillId="0" borderId="10" xfId="54" applyFont="1" applyBorder="1" applyAlignment="1">
      <alignment horizontal="center" vertical="center"/>
      <protection/>
    </xf>
    <xf numFmtId="0" fontId="84" fillId="0" borderId="0" xfId="54" applyFont="1" applyBorder="1" applyAlignment="1">
      <alignment horizontal="center" vertical="center"/>
      <protection/>
    </xf>
    <xf numFmtId="0" fontId="84" fillId="0" borderId="11" xfId="54" applyFont="1" applyBorder="1" applyAlignment="1">
      <alignment horizontal="center" vertical="center"/>
      <protection/>
    </xf>
    <xf numFmtId="0" fontId="11" fillId="0" borderId="10" xfId="50" applyFont="1" applyFill="1" applyBorder="1" applyAlignment="1">
      <alignment horizontal="center" vertical="center"/>
      <protection/>
    </xf>
    <xf numFmtId="0" fontId="11" fillId="0" borderId="11" xfId="50" applyFont="1" applyFill="1" applyBorder="1" applyAlignment="1">
      <alignment horizontal="center" vertical="center"/>
      <protection/>
    </xf>
    <xf numFmtId="0" fontId="4" fillId="0" borderId="10" xfId="50" applyFont="1" applyFill="1" applyBorder="1" applyAlignment="1">
      <alignment horizontal="center" wrapText="1"/>
      <protection/>
    </xf>
    <xf numFmtId="0" fontId="4" fillId="0" borderId="11" xfId="50" applyFont="1" applyFill="1" applyBorder="1" applyAlignment="1">
      <alignment horizontal="center" wrapText="1"/>
      <protection/>
    </xf>
    <xf numFmtId="0" fontId="4" fillId="0" borderId="49" xfId="53" applyFont="1" applyBorder="1" applyAlignment="1">
      <alignment horizontal="justify" vertical="top" wrapText="1"/>
      <protection/>
    </xf>
    <xf numFmtId="0" fontId="4" fillId="0" borderId="51" xfId="53" applyFont="1" applyBorder="1" applyAlignment="1">
      <alignment horizontal="justify" vertical="top" wrapText="1"/>
      <protection/>
    </xf>
    <xf numFmtId="0" fontId="109" fillId="0" borderId="18" xfId="50" applyFont="1" applyBorder="1" applyAlignment="1">
      <alignment horizontal="center"/>
      <protection/>
    </xf>
    <xf numFmtId="0" fontId="109" fillId="0" borderId="20" xfId="50" applyFont="1" applyBorder="1" applyAlignment="1">
      <alignment horizontal="center"/>
      <protection/>
    </xf>
    <xf numFmtId="0" fontId="110" fillId="0" borderId="10" xfId="50" applyFont="1" applyBorder="1" applyAlignment="1">
      <alignment horizontal="center"/>
      <protection/>
    </xf>
    <xf numFmtId="0" fontId="110" fillId="0" borderId="11" xfId="50" applyFont="1" applyBorder="1" applyAlignment="1">
      <alignment horizontal="center"/>
      <protection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15" fillId="41" borderId="10" xfId="0" applyFont="1" applyFill="1" applyBorder="1" applyAlignment="1">
      <alignment horizontal="center"/>
    </xf>
    <xf numFmtId="0" fontId="15" fillId="41" borderId="0" xfId="0" applyFont="1" applyFill="1" applyBorder="1" applyAlignment="1">
      <alignment horizontal="center"/>
    </xf>
    <xf numFmtId="0" fontId="15" fillId="41" borderId="11" xfId="0" applyFont="1" applyFill="1" applyBorder="1" applyAlignment="1">
      <alignment horizontal="center"/>
    </xf>
    <xf numFmtId="49" fontId="0" fillId="37" borderId="65" xfId="0" applyNumberFormat="1" applyFill="1" applyBorder="1" applyAlignment="1">
      <alignment horizontal="left" vertical="center" wrapText="1"/>
    </xf>
    <xf numFmtId="49" fontId="0" fillId="37" borderId="66" xfId="0" applyNumberFormat="1" applyFill="1" applyBorder="1" applyAlignment="1">
      <alignment horizontal="left" vertical="center" wrapText="1"/>
    </xf>
    <xf numFmtId="49" fontId="0" fillId="37" borderId="67" xfId="0" applyNumberFormat="1" applyFill="1" applyBorder="1" applyAlignment="1">
      <alignment horizontal="left" vertical="center" wrapText="1"/>
    </xf>
    <xf numFmtId="49" fontId="0" fillId="37" borderId="10" xfId="0" applyNumberFormat="1" applyFill="1" applyBorder="1" applyAlignment="1">
      <alignment horizontal="left" vertical="center" wrapText="1"/>
    </xf>
    <xf numFmtId="49" fontId="0" fillId="37" borderId="0" xfId="0" applyNumberFormat="1" applyFill="1" applyBorder="1" applyAlignment="1">
      <alignment horizontal="left" vertical="center" wrapText="1"/>
    </xf>
    <xf numFmtId="49" fontId="0" fillId="37" borderId="11" xfId="0" applyNumberFormat="1" applyFill="1" applyBorder="1" applyAlignment="1">
      <alignment horizontal="left" vertical="center" wrapText="1"/>
    </xf>
    <xf numFmtId="49" fontId="0" fillId="37" borderId="68" xfId="0" applyNumberFormat="1" applyFill="1" applyBorder="1" applyAlignment="1">
      <alignment horizontal="left" vertical="center" wrapText="1"/>
    </xf>
    <xf numFmtId="49" fontId="0" fillId="37" borderId="69" xfId="0" applyNumberFormat="1" applyFill="1" applyBorder="1" applyAlignment="1">
      <alignment horizontal="left" vertical="center" wrapText="1"/>
    </xf>
    <xf numFmtId="49" fontId="0" fillId="37" borderId="70" xfId="0" applyNumberFormat="1" applyFill="1" applyBorder="1" applyAlignment="1">
      <alignment horizontal="left" vertical="center" wrapText="1"/>
    </xf>
    <xf numFmtId="0" fontId="15" fillId="41" borderId="10" xfId="0" applyNumberFormat="1" applyFont="1" applyFill="1" applyBorder="1" applyAlignment="1" applyProtection="1">
      <alignment horizontal="center" vertical="justify" wrapText="1"/>
      <protection/>
    </xf>
    <xf numFmtId="0" fontId="15" fillId="41" borderId="0" xfId="0" applyNumberFormat="1" applyFont="1" applyFill="1" applyBorder="1" applyAlignment="1" applyProtection="1">
      <alignment horizontal="center" vertical="justify" wrapText="1"/>
      <protection/>
    </xf>
    <xf numFmtId="0" fontId="15" fillId="41" borderId="11" xfId="0" applyNumberFormat="1" applyFont="1" applyFill="1" applyBorder="1" applyAlignment="1" applyProtection="1">
      <alignment horizontal="center" vertical="justify" wrapText="1"/>
      <protection/>
    </xf>
    <xf numFmtId="0" fontId="0" fillId="0" borderId="38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17" fillId="41" borderId="10" xfId="0" applyFont="1" applyFill="1" applyBorder="1" applyAlignment="1" applyProtection="1">
      <alignment horizontal="center" vertical="center" wrapText="1"/>
      <protection/>
    </xf>
    <xf numFmtId="0" fontId="10" fillId="41" borderId="0" xfId="0" applyFont="1" applyFill="1" applyBorder="1" applyAlignment="1" applyProtection="1">
      <alignment horizontal="center" vertical="center" wrapText="1"/>
      <protection/>
    </xf>
    <xf numFmtId="0" fontId="10" fillId="41" borderId="11" xfId="0" applyFont="1" applyFill="1" applyBorder="1" applyAlignment="1" applyProtection="1">
      <alignment horizontal="center" vertical="center" wrapText="1"/>
      <protection/>
    </xf>
    <xf numFmtId="0" fontId="15" fillId="41" borderId="10" xfId="0" applyFont="1" applyFill="1" applyBorder="1" applyAlignment="1" applyProtection="1">
      <alignment horizontal="center" vertical="center" wrapText="1"/>
      <protection/>
    </xf>
    <xf numFmtId="0" fontId="15" fillId="41" borderId="0" xfId="0" applyFont="1" applyFill="1" applyBorder="1" applyAlignment="1" applyProtection="1">
      <alignment horizontal="center" vertical="center" wrapText="1"/>
      <protection/>
    </xf>
    <xf numFmtId="0" fontId="15" fillId="41" borderId="11" xfId="0" applyFont="1" applyFill="1" applyBorder="1" applyAlignment="1" applyProtection="1">
      <alignment horizontal="center" vertical="center" wrapText="1"/>
      <protection/>
    </xf>
    <xf numFmtId="0" fontId="9" fillId="37" borderId="32" xfId="0" applyNumberFormat="1" applyFont="1" applyFill="1" applyBorder="1" applyAlignment="1" applyProtection="1">
      <alignment horizontal="justify" vertical="justify" wrapText="1"/>
      <protection/>
    </xf>
    <xf numFmtId="0" fontId="9" fillId="37" borderId="31" xfId="0" applyNumberFormat="1" applyFont="1" applyFill="1" applyBorder="1" applyAlignment="1" applyProtection="1">
      <alignment horizontal="justify" vertical="justify" wrapText="1"/>
      <protection/>
    </xf>
    <xf numFmtId="0" fontId="9" fillId="37" borderId="33" xfId="0" applyNumberFormat="1" applyFont="1" applyFill="1" applyBorder="1" applyAlignment="1" applyProtection="1">
      <alignment horizontal="justify" vertical="justify" wrapText="1"/>
      <protection/>
    </xf>
    <xf numFmtId="0" fontId="19" fillId="42" borderId="0" xfId="0" applyFont="1" applyFill="1" applyAlignment="1" applyProtection="1">
      <alignment horizontal="center" vertical="center" wrapText="1"/>
      <protection locked="0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1 4 2 2 2" xfId="50"/>
    <cellStyle name="Normal 17" xfId="51"/>
    <cellStyle name="Normal 2 2" xfId="52"/>
    <cellStyle name="Normal 3" xfId="53"/>
    <cellStyle name="Normal 32" xfId="54"/>
    <cellStyle name="Normal 4" xfId="55"/>
    <cellStyle name="Normal 5" xfId="56"/>
    <cellStyle name="Nota" xfId="57"/>
    <cellStyle name="Percent" xfId="58"/>
    <cellStyle name="Porcentagem 5" xfId="59"/>
    <cellStyle name="Saída" xfId="60"/>
    <cellStyle name="Comma [0]" xfId="61"/>
    <cellStyle name="Separador de milhares 2 5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  <cellStyle name="Vírgula 2" xfId="72"/>
  </cellStyles>
  <dxfs count="9"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color indexed="9"/>
      </font>
    </dxf>
    <dxf>
      <fill>
        <patternFill>
          <bgColor indexed="10"/>
        </patternFill>
      </fill>
    </dxf>
    <dxf>
      <font>
        <color indexed="22"/>
      </font>
    </dxf>
    <dxf>
      <font>
        <color indexed="8"/>
      </font>
      <fill>
        <patternFill>
          <bgColor indexed="42"/>
        </patternFill>
      </fill>
    </dxf>
    <dxf>
      <font>
        <color indexed="43"/>
      </font>
      <fill>
        <patternFill>
          <bgColor indexed="43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85725</xdr:rowOff>
    </xdr:from>
    <xdr:to>
      <xdr:col>2</xdr:col>
      <xdr:colOff>152400</xdr:colOff>
      <xdr:row>5</xdr:row>
      <xdr:rowOff>57150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85725"/>
          <a:ext cx="838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57150</xdr:rowOff>
    </xdr:from>
    <xdr:to>
      <xdr:col>1</xdr:col>
      <xdr:colOff>695325</xdr:colOff>
      <xdr:row>5</xdr:row>
      <xdr:rowOff>133350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66675</xdr:rowOff>
    </xdr:from>
    <xdr:to>
      <xdr:col>1</xdr:col>
      <xdr:colOff>628650</xdr:colOff>
      <xdr:row>5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"/>
          <a:ext cx="838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47625</xdr:rowOff>
    </xdr:from>
    <xdr:to>
      <xdr:col>3</xdr:col>
      <xdr:colOff>885825</xdr:colOff>
      <xdr:row>6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47625"/>
          <a:ext cx="9810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2219325</xdr:colOff>
      <xdr:row>0</xdr:row>
      <xdr:rowOff>95250</xdr:rowOff>
    </xdr:from>
    <xdr:to>
      <xdr:col>0</xdr:col>
      <xdr:colOff>3200400</xdr:colOff>
      <xdr:row>5</xdr:row>
      <xdr:rowOff>180975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95250"/>
          <a:ext cx="9810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0</xdr:row>
      <xdr:rowOff>66675</xdr:rowOff>
    </xdr:from>
    <xdr:to>
      <xdr:col>5</xdr:col>
      <xdr:colOff>476250</xdr:colOff>
      <xdr:row>6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66675"/>
          <a:ext cx="9810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Extenso\VExtenso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definedNames>
      <definedName name="VExtens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view="pageBreakPreview" zoomScaleSheetLayoutView="100" zoomScalePageLayoutView="0" workbookViewId="0" topLeftCell="A1">
      <selection activeCell="A7" sqref="A7:N7"/>
    </sheetView>
  </sheetViews>
  <sheetFormatPr defaultColWidth="9.140625" defaultRowHeight="12.75"/>
  <cols>
    <col min="1" max="1" width="5.7109375" style="0" customWidth="1"/>
    <col min="2" max="2" width="11.00390625" style="0" customWidth="1"/>
    <col min="3" max="3" width="14.421875" style="0" customWidth="1"/>
    <col min="4" max="4" width="55.7109375" style="0" customWidth="1"/>
    <col min="5" max="5" width="4.7109375" style="111" customWidth="1"/>
    <col min="6" max="6" width="8.7109375" style="0" customWidth="1"/>
    <col min="7" max="7" width="2.28125" style="0" customWidth="1"/>
    <col min="8" max="8" width="9.140625" style="0" customWidth="1"/>
    <col min="9" max="9" width="2.00390625" style="0" customWidth="1"/>
    <col min="10" max="10" width="7.8515625" style="0" customWidth="1"/>
    <col min="11" max="11" width="2.28125" style="0" customWidth="1"/>
    <col min="12" max="12" width="9.28125" style="0" customWidth="1"/>
    <col min="13" max="13" width="2.421875" style="0" customWidth="1"/>
    <col min="14" max="14" width="10.140625" style="0" customWidth="1"/>
    <col min="16" max="16" width="12.8515625" style="0" bestFit="1" customWidth="1"/>
  </cols>
  <sheetData>
    <row r="1" spans="1:14" ht="12.75">
      <c r="A1" s="33"/>
      <c r="B1" s="34"/>
      <c r="C1" s="34"/>
      <c r="D1" s="34"/>
      <c r="E1" s="105"/>
      <c r="F1" s="34"/>
      <c r="G1" s="34"/>
      <c r="H1" s="34"/>
      <c r="I1" s="34"/>
      <c r="J1" s="34"/>
      <c r="K1" s="34"/>
      <c r="L1" s="34"/>
      <c r="M1" s="34"/>
      <c r="N1" s="35"/>
    </row>
    <row r="2" spans="1:14" ht="12.75">
      <c r="A2" s="48"/>
      <c r="B2" s="49"/>
      <c r="C2" s="49"/>
      <c r="D2" s="49"/>
      <c r="E2" s="106"/>
      <c r="F2" s="49"/>
      <c r="G2" s="49"/>
      <c r="H2" s="49"/>
      <c r="I2" s="49"/>
      <c r="J2" s="49"/>
      <c r="K2" s="49"/>
      <c r="L2" s="49"/>
      <c r="M2" s="49"/>
      <c r="N2" s="56"/>
    </row>
    <row r="3" spans="1:14" ht="16.5" customHeight="1">
      <c r="A3" s="328" t="s">
        <v>87</v>
      </c>
      <c r="B3" s="329"/>
      <c r="C3" s="329"/>
      <c r="D3" s="329"/>
      <c r="E3" s="330"/>
      <c r="F3" s="330"/>
      <c r="G3" s="330"/>
      <c r="H3" s="330"/>
      <c r="I3" s="330"/>
      <c r="J3" s="330"/>
      <c r="K3" s="330"/>
      <c r="L3" s="330"/>
      <c r="M3" s="330"/>
      <c r="N3" s="331"/>
    </row>
    <row r="4" spans="1:14" ht="15" customHeight="1">
      <c r="A4" s="332" t="s">
        <v>16</v>
      </c>
      <c r="B4" s="333"/>
      <c r="C4" s="333"/>
      <c r="D4" s="333"/>
      <c r="E4" s="334"/>
      <c r="F4" s="334"/>
      <c r="G4" s="334"/>
      <c r="H4" s="334"/>
      <c r="I4" s="334"/>
      <c r="J4" s="334"/>
      <c r="K4" s="334"/>
      <c r="L4" s="334"/>
      <c r="M4" s="334"/>
      <c r="N4" s="335"/>
    </row>
    <row r="5" spans="1:14" ht="15" customHeight="1">
      <c r="A5" s="36"/>
      <c r="B5" s="37"/>
      <c r="C5" s="37"/>
      <c r="D5" s="37"/>
      <c r="E5" s="38"/>
      <c r="F5" s="38"/>
      <c r="G5" s="38"/>
      <c r="H5" s="38"/>
      <c r="I5" s="38"/>
      <c r="J5" s="38"/>
      <c r="K5" s="38"/>
      <c r="L5" s="38"/>
      <c r="M5" s="38"/>
      <c r="N5" s="39"/>
    </row>
    <row r="6" spans="1:14" ht="13.5" thickBot="1">
      <c r="A6" s="36"/>
      <c r="B6" s="37"/>
      <c r="C6" s="37"/>
      <c r="D6" s="37"/>
      <c r="E6" s="40"/>
      <c r="F6" s="38"/>
      <c r="G6" s="38"/>
      <c r="H6" s="38"/>
      <c r="I6" s="38"/>
      <c r="J6" s="38"/>
      <c r="K6" s="38"/>
      <c r="L6" s="38"/>
      <c r="M6" s="38"/>
      <c r="N6" s="39"/>
    </row>
    <row r="7" spans="1:14" ht="28.5" customHeight="1">
      <c r="A7" s="336" t="s">
        <v>151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8"/>
    </row>
    <row r="8" spans="1:14" ht="12.75" customHeight="1">
      <c r="A8" s="320" t="s">
        <v>1</v>
      </c>
      <c r="B8" s="318" t="s">
        <v>55</v>
      </c>
      <c r="C8" s="318" t="s">
        <v>54</v>
      </c>
      <c r="D8" s="318" t="s">
        <v>6</v>
      </c>
      <c r="E8" s="318" t="s">
        <v>7</v>
      </c>
      <c r="F8" s="318" t="s">
        <v>143</v>
      </c>
      <c r="G8" s="318"/>
      <c r="H8" s="318" t="s">
        <v>144</v>
      </c>
      <c r="I8" s="318"/>
      <c r="J8" s="318" t="s">
        <v>145</v>
      </c>
      <c r="K8" s="319"/>
      <c r="L8" s="318" t="s">
        <v>8</v>
      </c>
      <c r="M8" s="318"/>
      <c r="N8" s="321" t="s">
        <v>9</v>
      </c>
    </row>
    <row r="9" spans="1:14" ht="12.75" customHeight="1">
      <c r="A9" s="320"/>
      <c r="B9" s="318"/>
      <c r="C9" s="318"/>
      <c r="D9" s="318"/>
      <c r="E9" s="318"/>
      <c r="F9" s="318"/>
      <c r="G9" s="318"/>
      <c r="H9" s="318"/>
      <c r="I9" s="318"/>
      <c r="J9" s="318"/>
      <c r="K9" s="319"/>
      <c r="L9" s="318"/>
      <c r="M9" s="318"/>
      <c r="N9" s="321"/>
    </row>
    <row r="10" spans="1:16" ht="14.25" customHeight="1">
      <c r="A10" s="113"/>
      <c r="B10" s="114"/>
      <c r="C10" s="114"/>
      <c r="D10" s="115" t="s">
        <v>89</v>
      </c>
      <c r="E10" s="114"/>
      <c r="F10" s="114"/>
      <c r="G10" s="114"/>
      <c r="H10" s="114"/>
      <c r="I10" s="114"/>
      <c r="J10" s="114"/>
      <c r="K10" s="116"/>
      <c r="L10" s="114"/>
      <c r="M10" s="114"/>
      <c r="N10" s="117"/>
      <c r="P10" s="103"/>
    </row>
    <row r="11" spans="1:14" ht="40.5" customHeight="1">
      <c r="A11" s="222" t="s">
        <v>0</v>
      </c>
      <c r="B11" s="223" t="s">
        <v>162</v>
      </c>
      <c r="C11" s="54" t="s">
        <v>163</v>
      </c>
      <c r="D11" s="50" t="s">
        <v>161</v>
      </c>
      <c r="E11" s="107" t="s">
        <v>93</v>
      </c>
      <c r="F11" s="234"/>
      <c r="G11" s="234"/>
      <c r="H11" s="234"/>
      <c r="I11" s="234"/>
      <c r="J11" s="234"/>
      <c r="K11" s="234"/>
      <c r="L11" s="234"/>
      <c r="M11" s="235"/>
      <c r="N11" s="236"/>
    </row>
    <row r="12" spans="1:14" ht="12.75">
      <c r="A12" s="222"/>
      <c r="B12" s="223"/>
      <c r="C12" s="54"/>
      <c r="D12" s="50" t="s">
        <v>146</v>
      </c>
      <c r="E12" s="107"/>
      <c r="F12" s="234"/>
      <c r="G12" s="234"/>
      <c r="H12" s="234"/>
      <c r="I12" s="234"/>
      <c r="J12" s="234"/>
      <c r="K12" s="234"/>
      <c r="L12" s="234">
        <v>1300</v>
      </c>
      <c r="M12" s="52" t="s">
        <v>10</v>
      </c>
      <c r="N12" s="236">
        <f>+L12</f>
        <v>1300</v>
      </c>
    </row>
    <row r="13" spans="1:14" ht="12.75">
      <c r="A13" s="222"/>
      <c r="B13" s="223"/>
      <c r="C13" s="54"/>
      <c r="D13" s="50" t="s">
        <v>147</v>
      </c>
      <c r="E13" s="107"/>
      <c r="F13" s="234"/>
      <c r="G13" s="234"/>
      <c r="H13" s="234"/>
      <c r="I13" s="234"/>
      <c r="J13" s="234"/>
      <c r="K13" s="234"/>
      <c r="L13" s="234">
        <v>1500</v>
      </c>
      <c r="M13" s="52" t="s">
        <v>10</v>
      </c>
      <c r="N13" s="236">
        <f>+L13</f>
        <v>1500</v>
      </c>
    </row>
    <row r="14" spans="1:14" ht="12.75">
      <c r="A14" s="222"/>
      <c r="B14" s="223"/>
      <c r="C14" s="54"/>
      <c r="D14" s="50" t="s">
        <v>148</v>
      </c>
      <c r="E14" s="107"/>
      <c r="F14" s="234"/>
      <c r="G14" s="234"/>
      <c r="H14" s="234"/>
      <c r="I14" s="234"/>
      <c r="J14" s="234"/>
      <c r="K14" s="234"/>
      <c r="L14" s="234">
        <v>701.25</v>
      </c>
      <c r="M14" s="52" t="s">
        <v>10</v>
      </c>
      <c r="N14" s="236">
        <f>+L14</f>
        <v>701.25</v>
      </c>
    </row>
    <row r="15" spans="1:14" ht="12.75">
      <c r="A15" s="222"/>
      <c r="B15" s="223"/>
      <c r="C15" s="54"/>
      <c r="D15" s="50" t="s">
        <v>149</v>
      </c>
      <c r="E15" s="107"/>
      <c r="F15" s="234"/>
      <c r="G15" s="234"/>
      <c r="H15" s="234"/>
      <c r="I15" s="234"/>
      <c r="J15" s="234"/>
      <c r="K15" s="234"/>
      <c r="L15" s="234">
        <v>2203.15</v>
      </c>
      <c r="M15" s="52" t="s">
        <v>10</v>
      </c>
      <c r="N15" s="236">
        <f>+L15</f>
        <v>2203.15</v>
      </c>
    </row>
    <row r="16" spans="1:14" ht="12.75">
      <c r="A16" s="222"/>
      <c r="B16" s="223"/>
      <c r="C16" s="54"/>
      <c r="D16" s="50" t="s">
        <v>150</v>
      </c>
      <c r="E16" s="107"/>
      <c r="F16" s="234"/>
      <c r="G16" s="234"/>
      <c r="H16" s="234"/>
      <c r="I16" s="234"/>
      <c r="J16" s="234"/>
      <c r="K16" s="234"/>
      <c r="L16" s="234">
        <v>1850</v>
      </c>
      <c r="M16" s="52" t="s">
        <v>10</v>
      </c>
      <c r="N16" s="236">
        <f>+L16</f>
        <v>1850</v>
      </c>
    </row>
    <row r="17" spans="1:15" ht="12.75" customHeight="1">
      <c r="A17" s="222"/>
      <c r="B17" s="223"/>
      <c r="C17" s="54"/>
      <c r="D17" s="50"/>
      <c r="E17" s="108"/>
      <c r="F17" s="51"/>
      <c r="G17" s="51"/>
      <c r="H17" s="51"/>
      <c r="I17" s="51"/>
      <c r="J17" s="51"/>
      <c r="K17" s="51"/>
      <c r="L17" s="52" t="s">
        <v>9</v>
      </c>
      <c r="M17" s="52" t="s">
        <v>10</v>
      </c>
      <c r="N17" s="53">
        <f>SUM(N12:N16)</f>
        <v>7554.4</v>
      </c>
      <c r="O17">
        <f>+N17/2</f>
        <v>3777.2</v>
      </c>
    </row>
    <row r="18" spans="1:14" ht="12.75" customHeight="1" thickBot="1">
      <c r="A18" s="215"/>
      <c r="B18" s="216"/>
      <c r="C18" s="216"/>
      <c r="D18" s="217"/>
      <c r="E18" s="218"/>
      <c r="F18" s="219"/>
      <c r="G18" s="219"/>
      <c r="H18" s="219"/>
      <c r="I18" s="219"/>
      <c r="J18" s="219"/>
      <c r="K18" s="219"/>
      <c r="L18" s="220"/>
      <c r="M18" s="220"/>
      <c r="N18" s="221"/>
    </row>
    <row r="19" spans="1:14" ht="12.75">
      <c r="A19" s="57"/>
      <c r="B19" s="55"/>
      <c r="C19" s="55"/>
      <c r="D19" s="55"/>
      <c r="E19" s="109"/>
      <c r="F19" s="55"/>
      <c r="G19" s="55"/>
      <c r="H19" s="55"/>
      <c r="I19" s="55"/>
      <c r="J19" s="55"/>
      <c r="K19" s="55"/>
      <c r="L19" s="55"/>
      <c r="M19" s="55"/>
      <c r="N19" s="58"/>
    </row>
    <row r="20" spans="1:14" ht="12.75">
      <c r="A20" s="59"/>
      <c r="B20" s="3"/>
      <c r="C20" s="3"/>
      <c r="D20" s="3"/>
      <c r="E20" s="4"/>
      <c r="F20" s="3"/>
      <c r="G20" s="3"/>
      <c r="H20" s="3"/>
      <c r="I20" s="3"/>
      <c r="J20" s="3"/>
      <c r="K20" s="3"/>
      <c r="L20" s="3"/>
      <c r="M20" s="3"/>
      <c r="N20" s="60"/>
    </row>
    <row r="21" spans="1:14" ht="12.75">
      <c r="A21" s="59"/>
      <c r="B21" s="3"/>
      <c r="C21" s="3"/>
      <c r="D21" s="3"/>
      <c r="E21" s="4"/>
      <c r="F21" s="3"/>
      <c r="G21" s="3"/>
      <c r="H21" s="3"/>
      <c r="I21" s="3"/>
      <c r="J21" s="3"/>
      <c r="K21" s="3"/>
      <c r="L21" s="3"/>
      <c r="M21" s="3"/>
      <c r="N21" s="60"/>
    </row>
    <row r="22" spans="1:14" ht="12.75">
      <c r="A22" s="59"/>
      <c r="B22" s="3"/>
      <c r="C22" s="3"/>
      <c r="D22" s="3"/>
      <c r="E22" s="4"/>
      <c r="F22" s="3"/>
      <c r="G22" s="3"/>
      <c r="H22" s="3"/>
      <c r="I22" s="3"/>
      <c r="J22" s="3"/>
      <c r="K22" s="3"/>
      <c r="L22" s="3"/>
      <c r="M22" s="3"/>
      <c r="N22" s="60"/>
    </row>
    <row r="23" spans="1:14" ht="12.75">
      <c r="A23" s="59"/>
      <c r="B23" s="3"/>
      <c r="C23" s="3"/>
      <c r="D23" s="3"/>
      <c r="E23" s="4"/>
      <c r="F23" s="3"/>
      <c r="G23" s="3"/>
      <c r="H23" s="3"/>
      <c r="I23" s="3"/>
      <c r="J23" s="3"/>
      <c r="K23" s="3"/>
      <c r="L23" s="3"/>
      <c r="M23" s="3"/>
      <c r="N23" s="60"/>
    </row>
    <row r="24" spans="1:14" ht="12.75">
      <c r="A24" s="59"/>
      <c r="B24" s="3"/>
      <c r="C24" s="3"/>
      <c r="D24" s="3"/>
      <c r="E24" s="4"/>
      <c r="F24" s="3"/>
      <c r="G24" s="3"/>
      <c r="H24" s="3"/>
      <c r="I24" s="3"/>
      <c r="J24" s="3"/>
      <c r="K24" s="3"/>
      <c r="L24" s="3"/>
      <c r="M24" s="3"/>
      <c r="N24" s="60"/>
    </row>
    <row r="25" spans="1:14" ht="12.75">
      <c r="A25" s="59"/>
      <c r="B25" s="3"/>
      <c r="C25" s="3"/>
      <c r="D25" s="3"/>
      <c r="E25" s="4"/>
      <c r="F25" s="3"/>
      <c r="G25" s="3"/>
      <c r="H25" s="3"/>
      <c r="I25" s="3"/>
      <c r="J25" s="3"/>
      <c r="K25" s="3"/>
      <c r="L25" s="3"/>
      <c r="M25" s="3"/>
      <c r="N25" s="60"/>
    </row>
    <row r="26" spans="1:14" ht="12.75">
      <c r="A26" s="59"/>
      <c r="B26" s="3"/>
      <c r="C26" s="3"/>
      <c r="D26" s="3"/>
      <c r="E26" s="4"/>
      <c r="F26" s="3"/>
      <c r="G26" s="3"/>
      <c r="H26" s="3"/>
      <c r="I26" s="3"/>
      <c r="J26" s="3"/>
      <c r="K26" s="3"/>
      <c r="L26" s="3"/>
      <c r="M26" s="3"/>
      <c r="N26" s="60"/>
    </row>
    <row r="27" spans="1:14" ht="12.75">
      <c r="A27" s="59"/>
      <c r="B27" s="3"/>
      <c r="C27" s="3"/>
      <c r="D27" s="3"/>
      <c r="E27" s="4"/>
      <c r="F27" s="3"/>
      <c r="G27" s="3"/>
      <c r="H27" s="3"/>
      <c r="I27" s="3"/>
      <c r="J27" s="3"/>
      <c r="K27" s="3"/>
      <c r="L27" s="3"/>
      <c r="M27" s="3"/>
      <c r="N27" s="60"/>
    </row>
    <row r="28" spans="1:14" ht="12.75">
      <c r="A28" s="59"/>
      <c r="B28" s="3"/>
      <c r="C28" s="3"/>
      <c r="D28" s="3"/>
      <c r="E28" s="4"/>
      <c r="F28" s="3"/>
      <c r="G28" s="3"/>
      <c r="H28" s="3"/>
      <c r="I28" s="3"/>
      <c r="J28" s="3"/>
      <c r="K28" s="3"/>
      <c r="L28" s="3"/>
      <c r="M28" s="3"/>
      <c r="N28" s="60"/>
    </row>
    <row r="29" spans="1:14" ht="12.75">
      <c r="A29" s="59"/>
      <c r="B29" s="3"/>
      <c r="C29" s="3"/>
      <c r="D29" s="3"/>
      <c r="E29" s="4"/>
      <c r="F29" s="3"/>
      <c r="G29" s="3"/>
      <c r="H29" s="3"/>
      <c r="I29" s="3"/>
      <c r="J29" s="3"/>
      <c r="K29" s="3"/>
      <c r="L29" s="3"/>
      <c r="M29" s="3"/>
      <c r="N29" s="60"/>
    </row>
    <row r="30" spans="1:14" ht="12.75">
      <c r="A30" s="59"/>
      <c r="B30" s="3"/>
      <c r="C30" s="3"/>
      <c r="D30" s="3"/>
      <c r="E30" s="4"/>
      <c r="F30" s="3"/>
      <c r="G30" s="3"/>
      <c r="H30" s="3"/>
      <c r="I30" s="3"/>
      <c r="J30" s="3"/>
      <c r="K30" s="3"/>
      <c r="L30" s="3"/>
      <c r="M30" s="3"/>
      <c r="N30" s="60"/>
    </row>
    <row r="31" spans="1:14" ht="12.75">
      <c r="A31" s="59"/>
      <c r="B31" s="3"/>
      <c r="C31" s="3"/>
      <c r="D31" s="3"/>
      <c r="E31" s="4"/>
      <c r="F31" s="3"/>
      <c r="G31" s="3"/>
      <c r="H31" s="3"/>
      <c r="I31" s="3"/>
      <c r="J31" s="3"/>
      <c r="K31" s="3"/>
      <c r="L31" s="3"/>
      <c r="M31" s="3"/>
      <c r="N31" s="60"/>
    </row>
    <row r="32" spans="1:14" ht="12.75">
      <c r="A32" s="59"/>
      <c r="B32" s="3"/>
      <c r="C32" s="3"/>
      <c r="D32" s="3"/>
      <c r="E32" s="4"/>
      <c r="F32" s="3"/>
      <c r="G32" s="3"/>
      <c r="H32" s="3"/>
      <c r="I32" s="3"/>
      <c r="J32" s="3"/>
      <c r="K32" s="3"/>
      <c r="L32" s="3"/>
      <c r="M32" s="3"/>
      <c r="N32" s="60"/>
    </row>
    <row r="33" spans="1:14" ht="12.75">
      <c r="A33" s="59"/>
      <c r="B33" s="3"/>
      <c r="C33" s="3"/>
      <c r="D33" s="3"/>
      <c r="E33" s="4"/>
      <c r="F33" s="3"/>
      <c r="G33" s="3"/>
      <c r="H33" s="3"/>
      <c r="I33" s="3"/>
      <c r="J33" s="3"/>
      <c r="K33" s="3"/>
      <c r="L33" s="3"/>
      <c r="M33" s="3"/>
      <c r="N33" s="60"/>
    </row>
    <row r="34" spans="1:14" ht="12.75">
      <c r="A34" s="59"/>
      <c r="B34" s="3"/>
      <c r="C34" s="3"/>
      <c r="D34" s="3"/>
      <c r="E34" s="4"/>
      <c r="F34" s="3"/>
      <c r="G34" s="3"/>
      <c r="H34" s="3"/>
      <c r="I34" s="3"/>
      <c r="J34" s="3"/>
      <c r="K34" s="3"/>
      <c r="L34" s="3"/>
      <c r="M34" s="3"/>
      <c r="N34" s="60"/>
    </row>
    <row r="35" spans="1:14" ht="12.75">
      <c r="A35" s="59"/>
      <c r="B35" s="3"/>
      <c r="C35" s="3"/>
      <c r="D35" s="3"/>
      <c r="E35" s="4"/>
      <c r="F35" s="3"/>
      <c r="G35" s="3"/>
      <c r="H35" s="3"/>
      <c r="I35" s="3"/>
      <c r="J35" s="3"/>
      <c r="K35" s="3"/>
      <c r="L35" s="3"/>
      <c r="M35" s="3"/>
      <c r="N35" s="60"/>
    </row>
    <row r="36" spans="1:14" ht="12.75">
      <c r="A36" s="59"/>
      <c r="B36" s="3"/>
      <c r="C36" s="3"/>
      <c r="D36" s="3"/>
      <c r="E36" s="4"/>
      <c r="F36" s="3"/>
      <c r="G36" s="3"/>
      <c r="H36" s="3"/>
      <c r="I36" s="3"/>
      <c r="J36" s="3"/>
      <c r="K36" s="3"/>
      <c r="L36" s="3"/>
      <c r="M36" s="3"/>
      <c r="N36" s="60"/>
    </row>
    <row r="37" spans="1:14" ht="12.75">
      <c r="A37" s="59"/>
      <c r="B37" s="3"/>
      <c r="C37" s="3"/>
      <c r="D37" s="3"/>
      <c r="E37" s="4"/>
      <c r="F37" s="3"/>
      <c r="G37" s="3"/>
      <c r="H37" s="3"/>
      <c r="I37" s="3"/>
      <c r="J37" s="3"/>
      <c r="K37" s="3"/>
      <c r="L37" s="3"/>
      <c r="M37" s="3"/>
      <c r="N37" s="60"/>
    </row>
    <row r="38" spans="1:14" ht="12.75">
      <c r="A38" s="59"/>
      <c r="B38" s="3"/>
      <c r="C38" s="3"/>
      <c r="D38" s="3"/>
      <c r="E38" s="4"/>
      <c r="F38" s="3"/>
      <c r="G38" s="3"/>
      <c r="H38" s="3"/>
      <c r="I38" s="3"/>
      <c r="J38" s="3"/>
      <c r="K38" s="3"/>
      <c r="L38" s="3"/>
      <c r="M38" s="3"/>
      <c r="N38" s="60"/>
    </row>
    <row r="39" spans="1:14" ht="12.75">
      <c r="A39" s="59"/>
      <c r="B39" s="3"/>
      <c r="C39" s="3"/>
      <c r="D39" s="3"/>
      <c r="E39" s="4"/>
      <c r="F39" s="3"/>
      <c r="G39" s="3"/>
      <c r="H39" s="3"/>
      <c r="I39" s="3"/>
      <c r="J39" s="3"/>
      <c r="K39" s="3"/>
      <c r="L39" s="3"/>
      <c r="M39" s="3"/>
      <c r="N39" s="60"/>
    </row>
    <row r="40" spans="1:14" ht="12.75">
      <c r="A40" s="59"/>
      <c r="B40" s="3"/>
      <c r="C40" s="3"/>
      <c r="D40" s="3"/>
      <c r="E40" s="4"/>
      <c r="F40" s="3"/>
      <c r="G40" s="3"/>
      <c r="H40" s="3"/>
      <c r="I40" s="3"/>
      <c r="J40" s="3"/>
      <c r="K40" s="3"/>
      <c r="L40" s="3"/>
      <c r="M40" s="3"/>
      <c r="N40" s="60"/>
    </row>
    <row r="41" spans="1:14" ht="12.75">
      <c r="A41" s="59"/>
      <c r="B41" s="3"/>
      <c r="C41" s="3"/>
      <c r="D41" s="3"/>
      <c r="E41" s="4"/>
      <c r="F41" s="3"/>
      <c r="G41" s="3"/>
      <c r="H41" s="3"/>
      <c r="I41" s="3"/>
      <c r="J41" s="3"/>
      <c r="K41" s="3"/>
      <c r="L41" s="3"/>
      <c r="M41" s="3"/>
      <c r="N41" s="60"/>
    </row>
    <row r="42" spans="1:14" ht="12.75">
      <c r="A42" s="59"/>
      <c r="B42" s="3"/>
      <c r="C42" s="3"/>
      <c r="D42" s="3"/>
      <c r="E42" s="4"/>
      <c r="F42" s="3"/>
      <c r="G42" s="3"/>
      <c r="H42" s="3"/>
      <c r="I42" s="3"/>
      <c r="J42" s="3"/>
      <c r="K42" s="3"/>
      <c r="L42" s="3"/>
      <c r="M42" s="3"/>
      <c r="N42" s="60"/>
    </row>
    <row r="43" spans="1:14" ht="12.75">
      <c r="A43" s="59"/>
      <c r="B43" s="3"/>
      <c r="C43" s="3"/>
      <c r="D43" s="3"/>
      <c r="E43" s="4"/>
      <c r="F43" s="3"/>
      <c r="G43" s="3"/>
      <c r="H43" s="3"/>
      <c r="I43" s="3"/>
      <c r="J43" s="3"/>
      <c r="K43" s="3"/>
      <c r="L43" s="3"/>
      <c r="M43" s="3"/>
      <c r="N43" s="60"/>
    </row>
    <row r="44" spans="1:14" ht="12.75">
      <c r="A44" s="59"/>
      <c r="B44" s="3"/>
      <c r="C44" s="3"/>
      <c r="D44" s="3"/>
      <c r="E44" s="4"/>
      <c r="F44" s="3"/>
      <c r="G44" s="3"/>
      <c r="H44" s="3"/>
      <c r="I44" s="3"/>
      <c r="J44" s="3"/>
      <c r="K44" s="3"/>
      <c r="L44" s="3"/>
      <c r="M44" s="3"/>
      <c r="N44" s="60"/>
    </row>
    <row r="45" spans="1:14" ht="12.75">
      <c r="A45" s="59"/>
      <c r="B45" s="3"/>
      <c r="C45" s="3"/>
      <c r="D45" s="3"/>
      <c r="E45" s="4"/>
      <c r="F45" s="3"/>
      <c r="G45" s="3"/>
      <c r="H45" s="3"/>
      <c r="I45" s="3"/>
      <c r="J45" s="3"/>
      <c r="K45" s="3"/>
      <c r="L45" s="3"/>
      <c r="M45" s="3"/>
      <c r="N45" s="60"/>
    </row>
    <row r="46" spans="1:14" ht="12.75">
      <c r="A46" s="59"/>
      <c r="B46" s="3"/>
      <c r="C46" s="3"/>
      <c r="D46" s="3"/>
      <c r="E46" s="4"/>
      <c r="F46" s="3"/>
      <c r="G46" s="3"/>
      <c r="H46" s="3"/>
      <c r="I46" s="3"/>
      <c r="J46" s="3"/>
      <c r="K46" s="3"/>
      <c r="L46" s="3"/>
      <c r="M46" s="3"/>
      <c r="N46" s="60"/>
    </row>
    <row r="47" spans="1:14" ht="12.75">
      <c r="A47" s="59"/>
      <c r="B47" s="3"/>
      <c r="C47" s="3"/>
      <c r="D47" s="3"/>
      <c r="E47" s="4"/>
      <c r="F47" s="3"/>
      <c r="G47" s="3"/>
      <c r="H47" s="3"/>
      <c r="I47" s="3"/>
      <c r="J47" s="3"/>
      <c r="K47" s="3"/>
      <c r="L47" s="3"/>
      <c r="M47" s="3"/>
      <c r="N47" s="60"/>
    </row>
    <row r="48" spans="1:14" ht="12.75">
      <c r="A48" s="59"/>
      <c r="B48" s="3"/>
      <c r="C48" s="3"/>
      <c r="D48" s="3"/>
      <c r="E48" s="4"/>
      <c r="F48" s="3"/>
      <c r="G48" s="3"/>
      <c r="H48" s="3"/>
      <c r="I48" s="3"/>
      <c r="J48" s="3"/>
      <c r="K48" s="3"/>
      <c r="L48" s="3"/>
      <c r="M48" s="3"/>
      <c r="N48" s="60"/>
    </row>
    <row r="49" spans="1:14" ht="12.75">
      <c r="A49" s="41"/>
      <c r="B49" s="42"/>
      <c r="C49" s="42"/>
      <c r="D49" s="43"/>
      <c r="E49" s="42"/>
      <c r="F49" s="44"/>
      <c r="G49" s="44"/>
      <c r="H49" s="45"/>
      <c r="I49" s="45"/>
      <c r="J49" s="46"/>
      <c r="K49" s="46"/>
      <c r="L49" s="46"/>
      <c r="M49" s="46"/>
      <c r="N49" s="47"/>
    </row>
    <row r="50" spans="1:14" ht="12.75">
      <c r="A50" s="322" t="s">
        <v>56</v>
      </c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4"/>
    </row>
    <row r="51" spans="1:14" ht="12.75">
      <c r="A51" s="325" t="s">
        <v>165</v>
      </c>
      <c r="B51" s="326"/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7"/>
    </row>
    <row r="52" spans="1:14" ht="12.75">
      <c r="A52" s="59"/>
      <c r="B52" s="3"/>
      <c r="C52" s="3"/>
      <c r="D52" s="3"/>
      <c r="E52" s="4"/>
      <c r="F52" s="3"/>
      <c r="G52" s="3"/>
      <c r="H52" s="3"/>
      <c r="I52" s="3"/>
      <c r="J52" s="3"/>
      <c r="K52" s="3"/>
      <c r="L52" s="3"/>
      <c r="M52" s="3"/>
      <c r="N52" s="60"/>
    </row>
    <row r="53" spans="1:14" ht="12.75">
      <c r="A53" s="59"/>
      <c r="B53" s="3"/>
      <c r="C53" s="3"/>
      <c r="D53" s="3"/>
      <c r="E53" s="4"/>
      <c r="F53" s="3"/>
      <c r="G53" s="3"/>
      <c r="H53" s="3"/>
      <c r="I53" s="3"/>
      <c r="J53" s="3"/>
      <c r="K53" s="3"/>
      <c r="L53" s="3"/>
      <c r="M53" s="3"/>
      <c r="N53" s="60"/>
    </row>
    <row r="54" spans="1:14" ht="13.5" thickBot="1">
      <c r="A54" s="61"/>
      <c r="B54" s="62"/>
      <c r="C54" s="62"/>
      <c r="D54" s="62"/>
      <c r="E54" s="110"/>
      <c r="F54" s="62"/>
      <c r="G54" s="62"/>
      <c r="H54" s="62"/>
      <c r="I54" s="62"/>
      <c r="J54" s="62"/>
      <c r="K54" s="62"/>
      <c r="L54" s="62"/>
      <c r="M54" s="62"/>
      <c r="N54" s="63"/>
    </row>
    <row r="55" spans="1:14" ht="12.75">
      <c r="A55" s="2"/>
      <c r="B55" s="2"/>
      <c r="C55" s="2"/>
      <c r="D55" s="2"/>
      <c r="E55" s="1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1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2"/>
      <c r="B57" s="2"/>
      <c r="C57" s="2"/>
      <c r="D57" s="2"/>
      <c r="E57" s="1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2"/>
      <c r="B58" s="2"/>
      <c r="C58" s="2"/>
      <c r="D58" s="2"/>
      <c r="E58" s="1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2"/>
      <c r="B59" s="2"/>
      <c r="C59" s="2"/>
      <c r="D59" s="2"/>
      <c r="E59" s="1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2"/>
      <c r="B60" s="2"/>
      <c r="C60" s="2"/>
      <c r="D60" s="2"/>
      <c r="E60" s="1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2"/>
      <c r="B61" s="2"/>
      <c r="C61" s="2"/>
      <c r="D61" s="2"/>
      <c r="E61" s="1"/>
      <c r="F61" s="2"/>
      <c r="G61" s="2"/>
      <c r="H61" s="2"/>
      <c r="I61" s="2"/>
      <c r="J61" s="2"/>
      <c r="K61" s="2"/>
      <c r="L61" s="2"/>
      <c r="M61" s="2"/>
      <c r="N61" s="2"/>
    </row>
    <row r="62" spans="1:14" ht="12.75">
      <c r="A62" s="2"/>
      <c r="B62" s="2"/>
      <c r="C62" s="2"/>
      <c r="D62" s="2"/>
      <c r="E62" s="1"/>
      <c r="F62" s="2"/>
      <c r="G62" s="2"/>
      <c r="H62" s="2"/>
      <c r="I62" s="2"/>
      <c r="J62" s="2"/>
      <c r="K62" s="2"/>
      <c r="L62" s="2"/>
      <c r="M62" s="2"/>
      <c r="N62" s="2"/>
    </row>
    <row r="63" spans="1:14" ht="12.75">
      <c r="A63" s="2"/>
      <c r="B63" s="2"/>
      <c r="C63" s="2"/>
      <c r="D63" s="2"/>
      <c r="E63" s="1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2"/>
      <c r="B64" s="2"/>
      <c r="C64" s="2"/>
      <c r="D64" s="2"/>
      <c r="E64" s="1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2"/>
      <c r="B65" s="2"/>
      <c r="C65" s="2"/>
      <c r="D65" s="2"/>
      <c r="E65" s="1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2"/>
      <c r="B66" s="2"/>
      <c r="C66" s="2"/>
      <c r="D66" s="2"/>
      <c r="E66" s="1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2"/>
      <c r="B67" s="2"/>
      <c r="C67" s="2"/>
      <c r="D67" s="2"/>
      <c r="E67" s="1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2"/>
      <c r="B68" s="2"/>
      <c r="C68" s="2"/>
      <c r="D68" s="2"/>
      <c r="E68" s="1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2"/>
      <c r="B69" s="2"/>
      <c r="C69" s="2"/>
      <c r="D69" s="2"/>
      <c r="E69" s="1"/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2"/>
      <c r="B70" s="2"/>
      <c r="C70" s="2"/>
      <c r="D70" s="2"/>
      <c r="E70" s="1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2"/>
      <c r="B71" s="2"/>
      <c r="C71" s="2"/>
      <c r="D71" s="2"/>
      <c r="E71" s="1"/>
      <c r="F71" s="2"/>
      <c r="G71" s="2"/>
      <c r="H71" s="2"/>
      <c r="I71" s="2"/>
      <c r="J71" s="2"/>
      <c r="K71" s="2"/>
      <c r="L71" s="2"/>
      <c r="M71" s="2"/>
      <c r="N71" s="2"/>
    </row>
    <row r="72" spans="1:14" ht="12.75">
      <c r="A72" s="2"/>
      <c r="B72" s="2"/>
      <c r="C72" s="2"/>
      <c r="D72" s="2"/>
      <c r="E72" s="1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2"/>
      <c r="B73" s="2"/>
      <c r="C73" s="2"/>
      <c r="D73" s="2"/>
      <c r="E73" s="1"/>
      <c r="F73" s="2"/>
      <c r="G73" s="2"/>
      <c r="H73" s="2"/>
      <c r="I73" s="2"/>
      <c r="J73" s="2"/>
      <c r="K73" s="2"/>
      <c r="L73" s="2"/>
      <c r="M73" s="2"/>
      <c r="N73" s="2"/>
    </row>
  </sheetData>
  <sheetProtection/>
  <mergeCells count="19">
    <mergeCell ref="N8:N9"/>
    <mergeCell ref="C8:C9"/>
    <mergeCell ref="B8:B9"/>
    <mergeCell ref="A50:N50"/>
    <mergeCell ref="A51:N51"/>
    <mergeCell ref="A3:N3"/>
    <mergeCell ref="A4:N4"/>
    <mergeCell ref="A7:N7"/>
    <mergeCell ref="I8:I9"/>
    <mergeCell ref="J8:J9"/>
    <mergeCell ref="M8:M9"/>
    <mergeCell ref="K8:K9"/>
    <mergeCell ref="L8:L9"/>
    <mergeCell ref="A8:A9"/>
    <mergeCell ref="D8:D9"/>
    <mergeCell ref="E8:E9"/>
    <mergeCell ref="F8:F9"/>
    <mergeCell ref="G8:G9"/>
    <mergeCell ref="H8:H9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2"/>
  <sheetViews>
    <sheetView view="pageBreakPreview" zoomScaleSheetLayoutView="100" zoomScalePageLayoutView="0" workbookViewId="0" topLeftCell="A1">
      <selection activeCell="D21" sqref="D21"/>
    </sheetView>
  </sheetViews>
  <sheetFormatPr defaultColWidth="9.140625" defaultRowHeight="12.75"/>
  <cols>
    <col min="1" max="1" width="6.28125" style="0" customWidth="1"/>
    <col min="2" max="2" width="12.28125" style="0" customWidth="1"/>
    <col min="3" max="3" width="13.00390625" style="0" customWidth="1"/>
    <col min="4" max="4" width="51.8515625" style="0" customWidth="1"/>
    <col min="5" max="5" width="8.00390625" style="0" customWidth="1"/>
    <col min="6" max="6" width="10.421875" style="103" bestFit="1" customWidth="1"/>
    <col min="7" max="7" width="10.421875" style="103" customWidth="1"/>
    <col min="8" max="8" width="12.00390625" style="103" bestFit="1" customWidth="1"/>
    <col min="9" max="9" width="12.8515625" style="103" bestFit="1" customWidth="1"/>
    <col min="10" max="10" width="13.00390625" style="103" bestFit="1" customWidth="1"/>
    <col min="12" max="12" width="12.8515625" style="0" bestFit="1" customWidth="1"/>
    <col min="13" max="13" width="13.421875" style="0" bestFit="1" customWidth="1"/>
    <col min="14" max="14" width="14.421875" style="0" customWidth="1"/>
  </cols>
  <sheetData>
    <row r="1" spans="1:10" ht="14.25">
      <c r="A1" s="343"/>
      <c r="B1" s="344"/>
      <c r="C1" s="347" t="s">
        <v>57</v>
      </c>
      <c r="D1" s="348"/>
      <c r="E1" s="348"/>
      <c r="F1" s="348"/>
      <c r="G1" s="348"/>
      <c r="H1" s="348"/>
      <c r="I1" s="348"/>
      <c r="J1" s="349"/>
    </row>
    <row r="2" spans="1:10" ht="14.25">
      <c r="A2" s="345"/>
      <c r="B2" s="346"/>
      <c r="C2" s="350" t="s">
        <v>87</v>
      </c>
      <c r="D2" s="351"/>
      <c r="E2" s="351"/>
      <c r="F2" s="351"/>
      <c r="G2" s="351"/>
      <c r="H2" s="351"/>
      <c r="I2" s="351"/>
      <c r="J2" s="352"/>
    </row>
    <row r="3" spans="1:10" ht="14.25">
      <c r="A3" s="345"/>
      <c r="B3" s="346"/>
      <c r="C3" s="350" t="s">
        <v>58</v>
      </c>
      <c r="D3" s="351"/>
      <c r="E3" s="351"/>
      <c r="F3" s="351"/>
      <c r="G3" s="351"/>
      <c r="H3" s="351"/>
      <c r="I3" s="351"/>
      <c r="J3" s="352"/>
    </row>
    <row r="4" spans="1:10" ht="14.25">
      <c r="A4" s="345"/>
      <c r="B4" s="346"/>
      <c r="C4" s="353" t="s">
        <v>92</v>
      </c>
      <c r="D4" s="351"/>
      <c r="E4" s="351"/>
      <c r="F4" s="351"/>
      <c r="G4" s="351"/>
      <c r="H4" s="351"/>
      <c r="I4" s="351"/>
      <c r="J4" s="352"/>
    </row>
    <row r="5" spans="1:10" ht="14.25">
      <c r="A5" s="345"/>
      <c r="B5" s="346"/>
      <c r="C5" s="350" t="s">
        <v>81</v>
      </c>
      <c r="D5" s="351"/>
      <c r="E5" s="351"/>
      <c r="F5" s="351"/>
      <c r="G5" s="351"/>
      <c r="H5" s="351"/>
      <c r="I5" s="351"/>
      <c r="J5" s="352"/>
    </row>
    <row r="6" spans="1:10" ht="14.25">
      <c r="A6" s="345"/>
      <c r="B6" s="346"/>
      <c r="C6" s="350" t="s">
        <v>166</v>
      </c>
      <c r="D6" s="351"/>
      <c r="E6" s="351"/>
      <c r="F6" s="351"/>
      <c r="G6" s="351"/>
      <c r="H6" s="351"/>
      <c r="I6" s="351"/>
      <c r="J6" s="352"/>
    </row>
    <row r="7" spans="1:10" ht="15">
      <c r="A7" s="64"/>
      <c r="B7" s="65"/>
      <c r="C7" s="66"/>
      <c r="D7" s="66"/>
      <c r="E7" s="66"/>
      <c r="F7" s="66"/>
      <c r="G7" s="230"/>
      <c r="H7" s="66"/>
      <c r="I7" s="230"/>
      <c r="J7" s="67"/>
    </row>
    <row r="8" spans="1:10" ht="15.75">
      <c r="A8" s="354" t="s">
        <v>59</v>
      </c>
      <c r="B8" s="355"/>
      <c r="C8" s="355"/>
      <c r="D8" s="355"/>
      <c r="E8" s="355"/>
      <c r="F8" s="355"/>
      <c r="G8" s="355"/>
      <c r="H8" s="355"/>
      <c r="I8" s="355"/>
      <c r="J8" s="356"/>
    </row>
    <row r="9" spans="1:11" ht="54" customHeight="1">
      <c r="A9" s="357" t="str">
        <f>+Memória!$A$7</f>
        <v>OBJETO: CONTRATAÇÃO DE EMPRESA DE ENGENHARIA PARA EXECUÇÃO DE POLIMENTO MECANIZADO EM PISO DE ALTA RESISTÊNCIA NAS ESCOLAS: CMEI JUDITH MARIA, RITA NEIVA, CLARA LOPES, CMEI LUIZ ANTÔNIO DE PONTES RAMOS E SÃO JOSÉ, NO MUNICÍPIO DE CAMARAGIBE/PE.</v>
      </c>
      <c r="B9" s="358"/>
      <c r="C9" s="358"/>
      <c r="D9" s="358"/>
      <c r="E9" s="358"/>
      <c r="F9" s="358"/>
      <c r="G9" s="358"/>
      <c r="H9" s="358"/>
      <c r="I9" s="358"/>
      <c r="J9" s="359"/>
      <c r="K9">
        <v>1.2882</v>
      </c>
    </row>
    <row r="10" spans="1:10" ht="15.75">
      <c r="A10" s="68"/>
      <c r="B10" s="69"/>
      <c r="C10" s="69"/>
      <c r="D10" s="69"/>
      <c r="E10" s="69"/>
      <c r="F10" s="69"/>
      <c r="G10" s="69"/>
      <c r="H10" s="69"/>
      <c r="I10" s="69"/>
      <c r="J10" s="70"/>
    </row>
    <row r="11" spans="1:10" ht="27" customHeight="1">
      <c r="A11" s="71" t="s">
        <v>3</v>
      </c>
      <c r="B11" s="72" t="s">
        <v>55</v>
      </c>
      <c r="C11" s="72" t="s">
        <v>54</v>
      </c>
      <c r="D11" s="72" t="s">
        <v>2</v>
      </c>
      <c r="E11" s="72" t="s">
        <v>4</v>
      </c>
      <c r="F11" s="73" t="s">
        <v>8</v>
      </c>
      <c r="G11" s="74" t="s">
        <v>83</v>
      </c>
      <c r="H11" s="74" t="s">
        <v>84</v>
      </c>
      <c r="I11" s="74" t="s">
        <v>86</v>
      </c>
      <c r="J11" s="74" t="s">
        <v>85</v>
      </c>
    </row>
    <row r="12" spans="1:10" ht="18.75" customHeight="1">
      <c r="A12" s="75"/>
      <c r="B12" s="76"/>
      <c r="C12" s="76"/>
      <c r="D12" s="112" t="s">
        <v>89</v>
      </c>
      <c r="E12" s="77"/>
      <c r="F12" s="78"/>
      <c r="G12" s="78"/>
      <c r="H12" s="79"/>
      <c r="I12" s="231"/>
      <c r="J12" s="80"/>
    </row>
    <row r="13" spans="1:12" ht="37.5" customHeight="1">
      <c r="A13" s="81" t="s">
        <v>0</v>
      </c>
      <c r="B13" s="82" t="str">
        <f>+Memória!B11</f>
        <v>13.03.121 </v>
      </c>
      <c r="C13" s="86" t="str">
        <f>+Memória!C11</f>
        <v>SEDUC FEV/2016</v>
      </c>
      <c r="D13" s="118" t="str">
        <f>+Memória!D11</f>
        <v>LIMPEZA E POLIMENTO MECANIZADO EM PISO ALTA RESISTÊNCIA UTILIZANDO ESTUQUE COM ADESIVO, CIMENTO BRANCO E CORANTE.</v>
      </c>
      <c r="E13" s="82" t="str">
        <f>+Memória!E11</f>
        <v>M2</v>
      </c>
      <c r="F13" s="83">
        <f>+Memória!N17</f>
        <v>7554.4</v>
      </c>
      <c r="G13" s="83">
        <v>25.93</v>
      </c>
      <c r="H13" s="83">
        <f>+G13*$K$9</f>
        <v>33.403026</v>
      </c>
      <c r="I13" s="232">
        <f>+F13*G13</f>
        <v>195885.59199999998</v>
      </c>
      <c r="J13" s="84">
        <f>TRUNC(H13*F13,2)</f>
        <v>252339.81</v>
      </c>
      <c r="K13" s="85">
        <v>154.35</v>
      </c>
      <c r="L13" s="214">
        <f>F13/2</f>
        <v>3777.2</v>
      </c>
    </row>
    <row r="14" spans="1:10" ht="27" customHeight="1">
      <c r="A14" s="339"/>
      <c r="B14" s="340"/>
      <c r="C14" s="340"/>
      <c r="D14" s="340"/>
      <c r="E14" s="341"/>
      <c r="F14" s="342" t="s">
        <v>5</v>
      </c>
      <c r="G14" s="342"/>
      <c r="H14" s="342"/>
      <c r="I14" s="233"/>
      <c r="J14" s="87">
        <f>SUM(J13:J13)</f>
        <v>252339.81</v>
      </c>
    </row>
    <row r="15" spans="1:13" ht="45" customHeight="1">
      <c r="A15" s="362" t="s">
        <v>61</v>
      </c>
      <c r="B15" s="363"/>
      <c r="C15" s="364" t="str">
        <f>[1]!VExtenso(J14)</f>
        <v>duzentos e cinquenta e dois mil, trezentos e trinta e nove reais e oitenta e um centavos</v>
      </c>
      <c r="D15" s="365"/>
      <c r="E15" s="365"/>
      <c r="F15" s="365"/>
      <c r="G15" s="365"/>
      <c r="H15" s="365"/>
      <c r="I15" s="365"/>
      <c r="J15" s="366"/>
      <c r="L15" s="103">
        <v>252339.81</v>
      </c>
      <c r="M15" t="s">
        <v>167</v>
      </c>
    </row>
    <row r="16" spans="1:10" ht="23.25" customHeight="1">
      <c r="A16" s="367" t="s">
        <v>164</v>
      </c>
      <c r="B16" s="368"/>
      <c r="C16" s="368"/>
      <c r="D16" s="368"/>
      <c r="E16" s="368"/>
      <c r="F16" s="368"/>
      <c r="G16" s="368"/>
      <c r="H16" s="368"/>
      <c r="I16" s="369"/>
      <c r="J16" s="370"/>
    </row>
    <row r="17" spans="1:10" ht="23.25" customHeight="1">
      <c r="A17" s="371" t="s">
        <v>152</v>
      </c>
      <c r="B17" s="372"/>
      <c r="C17" s="372"/>
      <c r="D17" s="372"/>
      <c r="E17" s="372"/>
      <c r="F17" s="372"/>
      <c r="G17" s="372"/>
      <c r="H17" s="372"/>
      <c r="I17" s="373"/>
      <c r="J17" s="374"/>
    </row>
    <row r="18" spans="1:10" ht="12.75">
      <c r="A18" s="88"/>
      <c r="B18" s="89"/>
      <c r="C18" s="89"/>
      <c r="D18" s="89"/>
      <c r="E18" s="89"/>
      <c r="F18" s="90"/>
      <c r="G18" s="90"/>
      <c r="H18" s="90"/>
      <c r="I18" s="90"/>
      <c r="J18" s="91"/>
    </row>
    <row r="19" spans="1:10" ht="12.75">
      <c r="A19" s="88"/>
      <c r="B19" s="89"/>
      <c r="C19" s="89"/>
      <c r="D19" s="89"/>
      <c r="E19" s="89"/>
      <c r="F19" s="90"/>
      <c r="G19" s="90"/>
      <c r="H19" s="90"/>
      <c r="I19" s="90"/>
      <c r="J19" s="91"/>
    </row>
    <row r="20" spans="1:10" ht="12.75">
      <c r="A20" s="88"/>
      <c r="B20" s="89"/>
      <c r="C20" s="89"/>
      <c r="D20" s="89"/>
      <c r="E20" s="89"/>
      <c r="F20" s="90"/>
      <c r="G20" s="90"/>
      <c r="H20" s="90"/>
      <c r="I20" s="90"/>
      <c r="J20" s="91"/>
    </row>
    <row r="21" spans="1:10" ht="12.75">
      <c r="A21" s="88"/>
      <c r="B21" s="89"/>
      <c r="C21" s="89"/>
      <c r="D21" s="89"/>
      <c r="E21" s="89"/>
      <c r="F21" s="90"/>
      <c r="G21" s="90"/>
      <c r="H21" s="90"/>
      <c r="I21" s="90"/>
      <c r="J21" s="91"/>
    </row>
    <row r="22" spans="1:10" ht="12.75">
      <c r="A22" s="88"/>
      <c r="B22" s="89"/>
      <c r="C22" s="89"/>
      <c r="D22" s="89"/>
      <c r="E22" s="89"/>
      <c r="F22" s="90"/>
      <c r="G22" s="90"/>
      <c r="H22" s="90"/>
      <c r="I22" s="90"/>
      <c r="J22" s="91"/>
    </row>
    <row r="23" spans="1:10" ht="12.75">
      <c r="A23" s="88"/>
      <c r="B23" s="89"/>
      <c r="C23" s="89"/>
      <c r="D23" s="89"/>
      <c r="E23" s="89"/>
      <c r="F23" s="90"/>
      <c r="G23" s="90"/>
      <c r="H23" s="90"/>
      <c r="I23" s="90"/>
      <c r="J23" s="91"/>
    </row>
    <row r="24" spans="1:10" ht="12.75">
      <c r="A24" s="88"/>
      <c r="B24" s="89"/>
      <c r="C24" s="89"/>
      <c r="D24" s="89"/>
      <c r="E24" s="89"/>
      <c r="F24" s="90"/>
      <c r="G24" s="90"/>
      <c r="H24" s="90"/>
      <c r="I24" s="90"/>
      <c r="J24" s="91"/>
    </row>
    <row r="25" spans="1:10" ht="12.75">
      <c r="A25" s="88"/>
      <c r="B25" s="89"/>
      <c r="C25" s="89"/>
      <c r="D25" s="89"/>
      <c r="E25" s="89"/>
      <c r="F25" s="90"/>
      <c r="G25" s="90"/>
      <c r="H25" s="90"/>
      <c r="I25" s="90"/>
      <c r="J25" s="91"/>
    </row>
    <row r="26" spans="1:10" ht="12.75">
      <c r="A26" s="88"/>
      <c r="B26" s="89"/>
      <c r="C26" s="89"/>
      <c r="D26" s="89"/>
      <c r="E26" s="89"/>
      <c r="F26" s="90"/>
      <c r="G26" s="90"/>
      <c r="H26" s="90"/>
      <c r="I26" s="90"/>
      <c r="J26" s="91"/>
    </row>
    <row r="27" spans="1:10" ht="12.75">
      <c r="A27" s="88"/>
      <c r="B27" s="89"/>
      <c r="C27" s="89"/>
      <c r="D27" s="89"/>
      <c r="E27" s="89"/>
      <c r="F27" s="90"/>
      <c r="G27" s="90"/>
      <c r="H27" s="90"/>
      <c r="I27" s="90"/>
      <c r="J27" s="91"/>
    </row>
    <row r="28" spans="1:10" ht="12.75">
      <c r="A28" s="88"/>
      <c r="B28" s="89"/>
      <c r="C28" s="89"/>
      <c r="D28" s="89"/>
      <c r="E28" s="89"/>
      <c r="F28" s="90"/>
      <c r="G28" s="90"/>
      <c r="H28" s="90"/>
      <c r="I28" s="90"/>
      <c r="J28" s="91"/>
    </row>
    <row r="29" spans="1:10" ht="12.75">
      <c r="A29" s="88"/>
      <c r="B29" s="89"/>
      <c r="C29" s="89"/>
      <c r="D29" s="89"/>
      <c r="E29" s="89"/>
      <c r="F29" s="90"/>
      <c r="G29" s="90"/>
      <c r="H29" s="90"/>
      <c r="I29" s="90"/>
      <c r="J29" s="91"/>
    </row>
    <row r="30" spans="1:10" ht="12.75">
      <c r="A30" s="88"/>
      <c r="B30" s="89"/>
      <c r="C30" s="89"/>
      <c r="D30" s="89"/>
      <c r="E30" s="89"/>
      <c r="F30" s="90"/>
      <c r="G30" s="90"/>
      <c r="H30" s="90"/>
      <c r="I30" s="90"/>
      <c r="J30" s="91"/>
    </row>
    <row r="31" spans="1:10" ht="12.75">
      <c r="A31" s="88"/>
      <c r="B31" s="89"/>
      <c r="C31" s="89"/>
      <c r="D31" s="89"/>
      <c r="E31" s="89"/>
      <c r="F31" s="90"/>
      <c r="G31" s="90"/>
      <c r="H31" s="90"/>
      <c r="I31" s="90"/>
      <c r="J31" s="91"/>
    </row>
    <row r="32" spans="1:10" ht="12.75">
      <c r="A32" s="88"/>
      <c r="B32" s="89"/>
      <c r="C32" s="89"/>
      <c r="D32" s="89"/>
      <c r="E32" s="89"/>
      <c r="F32" s="90"/>
      <c r="G32" s="90"/>
      <c r="H32" s="90"/>
      <c r="I32" s="90"/>
      <c r="J32" s="91"/>
    </row>
    <row r="33" spans="1:10" ht="12.75">
      <c r="A33" s="88"/>
      <c r="B33" s="89"/>
      <c r="C33" s="89"/>
      <c r="D33" s="89"/>
      <c r="E33" s="89"/>
      <c r="F33" s="90"/>
      <c r="G33" s="90"/>
      <c r="H33" s="90"/>
      <c r="I33" s="90"/>
      <c r="J33" s="91"/>
    </row>
    <row r="34" spans="1:10" ht="12.75">
      <c r="A34" s="88"/>
      <c r="B34" s="89"/>
      <c r="C34" s="89"/>
      <c r="D34" s="89"/>
      <c r="E34" s="89"/>
      <c r="F34" s="90"/>
      <c r="G34" s="90"/>
      <c r="H34" s="90"/>
      <c r="I34" s="90"/>
      <c r="J34" s="91"/>
    </row>
    <row r="35" spans="1:10" ht="12.75">
      <c r="A35" s="88"/>
      <c r="B35" s="89"/>
      <c r="C35" s="89"/>
      <c r="D35" s="89"/>
      <c r="E35" s="89"/>
      <c r="F35" s="90"/>
      <c r="G35" s="90"/>
      <c r="H35" s="90"/>
      <c r="I35" s="90"/>
      <c r="J35" s="91"/>
    </row>
    <row r="36" spans="1:10" ht="12.75">
      <c r="A36" s="88"/>
      <c r="B36" s="89"/>
      <c r="C36" s="89"/>
      <c r="D36" s="89"/>
      <c r="E36" s="89"/>
      <c r="F36" s="90"/>
      <c r="G36" s="90"/>
      <c r="H36" s="90"/>
      <c r="I36" s="90"/>
      <c r="J36" s="91"/>
    </row>
    <row r="37" spans="1:10" ht="12.75">
      <c r="A37" s="88"/>
      <c r="B37" s="89"/>
      <c r="C37" s="89"/>
      <c r="D37" s="89"/>
      <c r="E37" s="89"/>
      <c r="F37" s="90"/>
      <c r="G37" s="90"/>
      <c r="H37" s="90"/>
      <c r="I37" s="90"/>
      <c r="J37" s="91"/>
    </row>
    <row r="38" spans="1:10" ht="12.75">
      <c r="A38" s="88"/>
      <c r="B38" s="89"/>
      <c r="C38" s="89"/>
      <c r="D38" s="89"/>
      <c r="E38" s="89"/>
      <c r="F38" s="90"/>
      <c r="G38" s="90"/>
      <c r="H38" s="90"/>
      <c r="I38" s="90"/>
      <c r="J38" s="91"/>
    </row>
    <row r="39" spans="1:10" ht="12.75">
      <c r="A39" s="88"/>
      <c r="B39" s="89"/>
      <c r="C39" s="89"/>
      <c r="D39" s="89"/>
      <c r="E39" s="89"/>
      <c r="F39" s="90"/>
      <c r="G39" s="90"/>
      <c r="H39" s="90"/>
      <c r="I39" s="90"/>
      <c r="J39" s="91"/>
    </row>
    <row r="40" spans="1:10" ht="12.75">
      <c r="A40" s="88"/>
      <c r="B40" s="89"/>
      <c r="C40" s="89"/>
      <c r="D40" s="89"/>
      <c r="E40" s="89"/>
      <c r="F40" s="90"/>
      <c r="G40" s="90"/>
      <c r="H40" s="90"/>
      <c r="I40" s="90"/>
      <c r="J40" s="91"/>
    </row>
    <row r="41" spans="1:10" ht="16.5" customHeight="1">
      <c r="A41" s="88"/>
      <c r="B41" s="89"/>
      <c r="C41" s="89"/>
      <c r="D41" s="89"/>
      <c r="E41" s="89"/>
      <c r="F41" s="90"/>
      <c r="G41" s="90"/>
      <c r="H41" s="90"/>
      <c r="I41" s="90"/>
      <c r="J41" s="91"/>
    </row>
    <row r="42" spans="1:10" ht="12.75">
      <c r="A42" s="41"/>
      <c r="B42" s="42"/>
      <c r="C42" s="42"/>
      <c r="D42" s="89"/>
      <c r="E42" s="42"/>
      <c r="F42" s="90"/>
      <c r="G42" s="90"/>
      <c r="H42" s="90"/>
      <c r="I42" s="90"/>
      <c r="J42" s="91"/>
    </row>
    <row r="43" spans="1:10" ht="12.75">
      <c r="A43" s="375" t="s">
        <v>60</v>
      </c>
      <c r="B43" s="360"/>
      <c r="C43" s="360"/>
      <c r="D43" s="360"/>
      <c r="E43" s="360"/>
      <c r="F43" s="360"/>
      <c r="G43" s="360"/>
      <c r="H43" s="360"/>
      <c r="I43" s="360"/>
      <c r="J43" s="376"/>
    </row>
    <row r="44" spans="1:10" ht="12.75">
      <c r="A44" s="377" t="s">
        <v>90</v>
      </c>
      <c r="B44" s="378"/>
      <c r="C44" s="378"/>
      <c r="D44" s="378"/>
      <c r="E44" s="378"/>
      <c r="F44" s="378"/>
      <c r="G44" s="378"/>
      <c r="H44" s="378"/>
      <c r="I44" s="378"/>
      <c r="J44" s="379"/>
    </row>
    <row r="45" spans="1:10" ht="12.75">
      <c r="A45" s="92"/>
      <c r="B45" s="93"/>
      <c r="C45" s="93"/>
      <c r="D45" s="93"/>
      <c r="E45" s="93"/>
      <c r="F45" s="93"/>
      <c r="G45" s="93"/>
      <c r="H45" s="93"/>
      <c r="I45" s="93"/>
      <c r="J45" s="94"/>
    </row>
    <row r="46" spans="1:10" ht="12.75">
      <c r="A46" s="92"/>
      <c r="B46" s="93"/>
      <c r="C46" s="93"/>
      <c r="D46" s="93"/>
      <c r="E46" s="93"/>
      <c r="F46" s="93"/>
      <c r="G46" s="93"/>
      <c r="H46" s="93"/>
      <c r="I46" s="93"/>
      <c r="J46" s="94"/>
    </row>
    <row r="47" spans="1:10" ht="12.75">
      <c r="A47" s="92"/>
      <c r="B47" s="93"/>
      <c r="C47" s="93"/>
      <c r="D47" s="93"/>
      <c r="E47" s="93"/>
      <c r="F47" s="93"/>
      <c r="G47" s="93"/>
      <c r="H47" s="93"/>
      <c r="I47" s="93"/>
      <c r="J47" s="94"/>
    </row>
    <row r="48" spans="1:10" ht="13.5" thickBot="1">
      <c r="A48" s="95"/>
      <c r="B48" s="96"/>
      <c r="C48" s="96"/>
      <c r="D48" s="97"/>
      <c r="E48" s="380"/>
      <c r="F48" s="380"/>
      <c r="G48" s="380"/>
      <c r="H48" s="380"/>
      <c r="I48" s="229"/>
      <c r="J48" s="98"/>
    </row>
    <row r="49" spans="1:10" ht="12.75">
      <c r="A49" s="42"/>
      <c r="B49" s="42"/>
      <c r="C49" s="42"/>
      <c r="D49" s="93"/>
      <c r="E49" s="99"/>
      <c r="F49" s="100"/>
      <c r="G49" s="100"/>
      <c r="H49" s="100"/>
      <c r="I49" s="100"/>
      <c r="J49" s="90"/>
    </row>
    <row r="50" spans="1:10" ht="12.75">
      <c r="A50" s="42"/>
      <c r="B50" s="42"/>
      <c r="C50" s="42"/>
      <c r="D50" s="93"/>
      <c r="E50" s="99"/>
      <c r="F50" s="100"/>
      <c r="G50" s="100"/>
      <c r="H50" s="100"/>
      <c r="I50" s="100"/>
      <c r="J50" s="90"/>
    </row>
    <row r="51" spans="1:10" ht="12.75">
      <c r="A51" s="42"/>
      <c r="B51" s="42"/>
      <c r="C51" s="42"/>
      <c r="D51" s="93"/>
      <c r="E51" s="99"/>
      <c r="F51" s="100"/>
      <c r="G51" s="100"/>
      <c r="H51" s="100"/>
      <c r="I51" s="100"/>
      <c r="J51" s="90"/>
    </row>
    <row r="52" spans="1:10" ht="12.75">
      <c r="A52" s="42"/>
      <c r="B52" s="42"/>
      <c r="C52" s="42"/>
      <c r="D52" s="93"/>
      <c r="E52" s="101"/>
      <c r="F52" s="102"/>
      <c r="G52" s="102"/>
      <c r="H52" s="102"/>
      <c r="I52" s="102"/>
      <c r="J52" s="90"/>
    </row>
    <row r="53" spans="1:10" ht="12.75">
      <c r="A53" s="42"/>
      <c r="B53" s="42"/>
      <c r="C53" s="42"/>
      <c r="D53" s="93"/>
      <c r="E53" s="101"/>
      <c r="F53" s="102"/>
      <c r="G53" s="102"/>
      <c r="H53" s="102"/>
      <c r="I53" s="102"/>
      <c r="J53" s="90"/>
    </row>
    <row r="54" spans="1:10" ht="12.75">
      <c r="A54" s="42"/>
      <c r="B54" s="42"/>
      <c r="C54" s="42"/>
      <c r="D54" s="93"/>
      <c r="E54" s="42"/>
      <c r="F54" s="90"/>
      <c r="G54" s="90"/>
      <c r="H54" s="90"/>
      <c r="I54" s="90"/>
      <c r="J54" s="90"/>
    </row>
    <row r="55" spans="1:10" ht="12.75">
      <c r="A55" s="360"/>
      <c r="B55" s="360"/>
      <c r="C55" s="360"/>
      <c r="D55" s="360"/>
      <c r="E55" s="360"/>
      <c r="F55" s="360"/>
      <c r="G55" s="360"/>
      <c r="H55" s="360"/>
      <c r="I55" s="360"/>
      <c r="J55" s="360"/>
    </row>
    <row r="56" spans="1:10" ht="12.75">
      <c r="A56" s="361"/>
      <c r="B56" s="361"/>
      <c r="C56" s="361"/>
      <c r="D56" s="361"/>
      <c r="E56" s="361"/>
      <c r="F56" s="361"/>
      <c r="G56" s="361"/>
      <c r="H56" s="361"/>
      <c r="I56" s="361"/>
      <c r="J56" s="361"/>
    </row>
    <row r="57" ht="15" customHeight="1"/>
    <row r="58" ht="30" customHeight="1"/>
    <row r="60" ht="19.5" customHeight="1">
      <c r="J60" s="90">
        <v>1655761.9</v>
      </c>
    </row>
    <row r="61" ht="15" customHeight="1">
      <c r="J61" s="90">
        <f>+J60-J14</f>
        <v>1403422.0899999999</v>
      </c>
    </row>
    <row r="62" ht="12.75">
      <c r="J62" s="103" t="e">
        <f>+J61/#REF!</f>
        <v>#REF!</v>
      </c>
    </row>
    <row r="63" ht="23.25" customHeight="1"/>
    <row r="64" ht="15" customHeight="1"/>
    <row r="67" ht="15" customHeight="1"/>
    <row r="68" ht="15" customHeight="1"/>
    <row r="69" ht="15" customHeight="1"/>
    <row r="73" ht="15" customHeight="1"/>
    <row r="76" ht="36.75" customHeight="1"/>
    <row r="77" ht="33" customHeight="1"/>
    <row r="79" ht="30.75" customHeight="1"/>
    <row r="84" ht="15.75" customHeight="1"/>
    <row r="86" ht="21" customHeight="1"/>
    <row r="95" ht="25.5" customHeight="1"/>
    <row r="97" ht="27.75" customHeight="1"/>
    <row r="104" ht="23.25" customHeight="1"/>
    <row r="107" ht="19.5" customHeight="1"/>
    <row r="111" ht="15" customHeight="1"/>
    <row r="114" ht="23.25" customHeight="1"/>
    <row r="115" ht="15" customHeight="1"/>
    <row r="117" ht="27" customHeight="1"/>
    <row r="119" ht="15" customHeight="1"/>
    <row r="123" ht="15" customHeight="1"/>
    <row r="124" ht="25.5" customHeight="1"/>
    <row r="126" ht="15" customHeight="1"/>
    <row r="129" ht="16.5" customHeight="1"/>
    <row r="130" ht="15" customHeight="1"/>
    <row r="131" ht="17.25" customHeight="1"/>
    <row r="133" ht="15" customHeight="1"/>
    <row r="134" ht="21.75" customHeight="1"/>
    <row r="137" ht="15" customHeight="1"/>
    <row r="139" ht="16.5" customHeight="1"/>
    <row r="145" ht="24.75" customHeight="1"/>
    <row r="147" ht="24.75" customHeight="1"/>
    <row r="154" ht="23.25" customHeight="1"/>
    <row r="159" ht="39.75" customHeight="1"/>
    <row r="163" ht="23.25" customHeight="1"/>
    <row r="165" ht="16.5" customHeight="1"/>
    <row r="169" ht="15" customHeight="1"/>
    <row r="172" ht="15" customHeight="1"/>
    <row r="173" ht="24" customHeight="1"/>
    <row r="175" ht="27.75" customHeight="1"/>
    <row r="176" ht="15" customHeight="1"/>
    <row r="179" ht="15" customHeight="1"/>
    <row r="182" ht="25.5" customHeight="1"/>
    <row r="187" ht="40.5" customHeight="1"/>
    <row r="193" ht="15" customHeight="1"/>
    <row r="197" ht="18.75" customHeight="1"/>
    <row r="199" ht="15" customHeight="1"/>
    <row r="201" ht="30" customHeight="1"/>
    <row r="202" ht="24" customHeight="1"/>
    <row r="204" ht="27" customHeight="1"/>
    <row r="206" ht="18" customHeight="1"/>
    <row r="208" ht="16.5" customHeight="1"/>
    <row r="210" ht="25.5" customHeight="1"/>
    <row r="211" ht="28.5" customHeight="1"/>
    <row r="212" ht="14.25" customHeight="1"/>
    <row r="215" ht="16.5" customHeight="1"/>
    <row r="216" ht="21" customHeight="1"/>
    <row r="217" ht="11.25" customHeight="1"/>
    <row r="220" ht="21" customHeight="1"/>
    <row r="224" ht="15" customHeight="1"/>
    <row r="230" ht="29.25" customHeight="1"/>
    <row r="231" ht="38.25" customHeight="1"/>
    <row r="233" ht="16.5" customHeight="1"/>
    <row r="237" ht="15" customHeight="1"/>
    <row r="239" ht="25.5" customHeight="1"/>
    <row r="241" ht="15" customHeight="1"/>
    <row r="243" ht="15" customHeight="1"/>
    <row r="245" ht="15" customHeight="1"/>
    <row r="249" ht="23.25" customHeight="1"/>
    <row r="250" ht="53.25" customHeight="1"/>
    <row r="252" ht="15" customHeight="1"/>
    <row r="253" ht="15" customHeight="1"/>
    <row r="256" ht="15" customHeight="1"/>
    <row r="259" ht="15" customHeight="1"/>
    <row r="260" ht="15" customHeight="1"/>
    <row r="262" ht="15" customHeight="1"/>
    <row r="264" ht="15" customHeight="1"/>
    <row r="266" ht="15" customHeight="1"/>
    <row r="268" ht="15" customHeight="1"/>
    <row r="270" ht="16.5" customHeight="1"/>
    <row r="271" ht="15" customHeight="1"/>
    <row r="272" ht="15" customHeight="1"/>
    <row r="275" ht="15" customHeight="1"/>
    <row r="277" ht="15" customHeight="1"/>
    <row r="279" ht="15" customHeight="1"/>
    <row r="282" ht="15" customHeight="1"/>
    <row r="283" ht="15" customHeight="1"/>
    <row r="285" ht="24.75" customHeight="1"/>
    <row r="286" ht="14.25" customHeight="1"/>
    <row r="287" ht="14.25" customHeight="1"/>
    <row r="288" ht="29.25" customHeight="1"/>
    <row r="290" ht="15" customHeight="1"/>
    <row r="293" ht="15" customHeight="1"/>
    <row r="296" ht="15" customHeight="1"/>
    <row r="297" ht="15" customHeight="1"/>
    <row r="300" ht="26.25" customHeight="1"/>
    <row r="301" ht="15" customHeight="1"/>
    <row r="302" ht="28.5" customHeight="1"/>
    <row r="303" ht="15" customHeight="1"/>
    <row r="304" ht="14.25" customHeight="1"/>
    <row r="305" ht="12.75" customHeight="1"/>
    <row r="306" ht="25.5" customHeight="1"/>
    <row r="307" ht="52.5" customHeight="1"/>
    <row r="309" ht="15" customHeight="1"/>
    <row r="311" ht="13.5" customHeight="1"/>
    <row r="312" ht="15" customHeight="1"/>
    <row r="313" ht="15" customHeight="1"/>
    <row r="315" ht="27.75" customHeight="1"/>
    <row r="316" ht="15" customHeight="1"/>
    <row r="317" ht="15" customHeight="1"/>
    <row r="318" ht="31.5" customHeight="1"/>
    <row r="319" ht="15" customHeight="1"/>
    <row r="320" ht="15" customHeight="1"/>
    <row r="324" ht="15" customHeight="1"/>
    <row r="327" ht="15" customHeight="1"/>
    <row r="328" ht="30" customHeight="1"/>
    <row r="330" ht="28.5" customHeight="1"/>
    <row r="334" ht="20.25" customHeight="1"/>
    <row r="336" ht="22.5" customHeight="1"/>
    <row r="338" ht="24" customHeight="1"/>
    <row r="339" ht="11.25" customHeight="1"/>
    <row r="340" ht="15" customHeight="1"/>
    <row r="343" ht="15" customHeight="1"/>
    <row r="345" ht="56.25" customHeight="1"/>
    <row r="347" ht="53.25" customHeight="1"/>
    <row r="351" ht="15" customHeight="1"/>
    <row r="354" ht="15" customHeight="1"/>
    <row r="356" ht="28.5" customHeight="1"/>
    <row r="358" ht="27" customHeight="1"/>
    <row r="361" ht="15" customHeight="1"/>
    <row r="364" ht="15" customHeight="1"/>
    <row r="365" ht="27" customHeight="1"/>
    <row r="369" ht="15" customHeight="1"/>
    <row r="370" ht="14.25" customHeight="1"/>
    <row r="372" ht="19.5" customHeight="1"/>
    <row r="373" ht="15" customHeight="1"/>
    <row r="375" ht="25.5" customHeight="1"/>
    <row r="377" ht="15" customHeight="1"/>
    <row r="379" ht="24" customHeight="1"/>
    <row r="381" ht="15" customHeight="1"/>
    <row r="385" ht="27" customHeight="1"/>
    <row r="387" ht="27.75" customHeight="1"/>
    <row r="388" ht="15" customHeight="1"/>
    <row r="389" ht="30.75" customHeight="1"/>
    <row r="392" ht="15" customHeight="1"/>
    <row r="395" ht="15" customHeight="1"/>
    <row r="398" ht="15" customHeight="1"/>
    <row r="404" ht="28.5" customHeight="1"/>
    <row r="406" ht="16.5" customHeight="1"/>
    <row r="408" ht="15" customHeight="1"/>
    <row r="412" ht="15" customHeight="1"/>
    <row r="413" ht="24" customHeight="1"/>
    <row r="414" ht="15" customHeight="1"/>
    <row r="416" ht="30.75" customHeight="1"/>
    <row r="420" ht="15" customHeight="1"/>
    <row r="421" ht="51" customHeight="1"/>
    <row r="423" ht="24" customHeight="1"/>
    <row r="426" ht="15" customHeight="1"/>
    <row r="427" ht="15" customHeight="1"/>
    <row r="429" ht="15" customHeight="1"/>
    <row r="430" ht="15" customHeight="1"/>
    <row r="432" ht="21" customHeight="1"/>
    <row r="433" ht="56.25" customHeight="1"/>
    <row r="439" ht="15.75" customHeight="1"/>
    <row r="441" ht="22.5" customHeight="1"/>
    <row r="442" ht="15" customHeight="1"/>
    <row r="444" ht="28.5" customHeight="1"/>
    <row r="446" ht="15" customHeight="1"/>
    <row r="448" ht="21.75" customHeight="1"/>
    <row r="450" ht="15" customHeight="1"/>
    <row r="451" ht="25.5" customHeight="1"/>
    <row r="454" ht="15" customHeight="1"/>
    <row r="457" ht="15" customHeight="1"/>
    <row r="458" ht="24" customHeight="1"/>
    <row r="459" ht="51.75" customHeight="1"/>
    <row r="461" ht="59.25" customHeight="1"/>
    <row r="464" ht="15" customHeight="1"/>
    <row r="467" ht="15" customHeight="1"/>
    <row r="470" ht="28.5" customHeight="1"/>
    <row r="472" ht="33" customHeight="1"/>
    <row r="473" ht="19.5" customHeight="1"/>
    <row r="475" ht="24.75" customHeight="1"/>
    <row r="476" ht="15" customHeight="1"/>
    <row r="479" ht="26.25" customHeight="1"/>
    <row r="480" ht="15" customHeight="1"/>
    <row r="482" ht="15" customHeight="1"/>
    <row r="484" ht="15" customHeight="1"/>
    <row r="488" ht="15" customHeight="1"/>
    <row r="489" ht="24.75" customHeight="1"/>
    <row r="492" spans="1:10" s="104" customFormat="1" ht="12.75">
      <c r="A492"/>
      <c r="B492"/>
      <c r="C492"/>
      <c r="D492"/>
      <c r="E492"/>
      <c r="F492" s="103"/>
      <c r="G492" s="103"/>
      <c r="H492" s="103"/>
      <c r="I492" s="103"/>
      <c r="J492" s="103"/>
    </row>
    <row r="499" ht="29.25" customHeight="1"/>
    <row r="501" ht="23.25" customHeight="1"/>
    <row r="508" ht="22.5" customHeight="1"/>
    <row r="512" spans="1:10" s="104" customFormat="1" ht="12.75">
      <c r="A512"/>
      <c r="B512"/>
      <c r="C512"/>
      <c r="D512"/>
      <c r="E512"/>
      <c r="F512" s="103"/>
      <c r="G512" s="103"/>
      <c r="H512" s="103"/>
      <c r="I512" s="103"/>
      <c r="J512" s="103"/>
    </row>
    <row r="519" ht="23.25" customHeight="1"/>
    <row r="521" ht="22.5" customHeight="1"/>
    <row r="528" ht="23.25" customHeight="1"/>
    <row r="532" spans="1:10" s="104" customFormat="1" ht="12.75">
      <c r="A532"/>
      <c r="B532"/>
      <c r="C532"/>
      <c r="D532"/>
      <c r="E532"/>
      <c r="F532" s="103"/>
      <c r="G532" s="103"/>
      <c r="H532" s="103"/>
      <c r="I532" s="103"/>
      <c r="J532" s="103"/>
    </row>
    <row r="539" ht="26.25" customHeight="1"/>
    <row r="541" ht="26.25" customHeight="1"/>
    <row r="548" ht="21.75" customHeight="1"/>
    <row r="552" spans="1:10" s="104" customFormat="1" ht="12.75">
      <c r="A552"/>
      <c r="B552"/>
      <c r="C552"/>
      <c r="D552"/>
      <c r="E552"/>
      <c r="F552" s="103"/>
      <c r="G552" s="103"/>
      <c r="H552" s="103"/>
      <c r="I552" s="103"/>
      <c r="J552" s="103"/>
    </row>
    <row r="559" ht="24.75" customHeight="1"/>
    <row r="561" ht="24" customHeight="1"/>
    <row r="568" ht="29.25" customHeight="1"/>
    <row r="572" spans="1:10" s="104" customFormat="1" ht="12.75">
      <c r="A572"/>
      <c r="B572"/>
      <c r="C572"/>
      <c r="D572"/>
      <c r="E572"/>
      <c r="F572" s="103"/>
      <c r="G572" s="103"/>
      <c r="H572" s="103"/>
      <c r="I572" s="103"/>
      <c r="J572" s="103"/>
    </row>
    <row r="579" ht="26.25" customHeight="1"/>
    <row r="581" ht="21.75" customHeight="1"/>
    <row r="588" ht="25.5" customHeight="1"/>
    <row r="592" spans="1:10" s="104" customFormat="1" ht="12.75">
      <c r="A592"/>
      <c r="B592"/>
      <c r="C592"/>
      <c r="D592"/>
      <c r="E592"/>
      <c r="F592" s="103"/>
      <c r="G592" s="103"/>
      <c r="H592" s="103"/>
      <c r="I592" s="103"/>
      <c r="J592" s="103"/>
    </row>
    <row r="599" ht="22.5" customHeight="1"/>
    <row r="601" ht="24.75" customHeight="1"/>
    <row r="608" ht="23.25" customHeight="1"/>
    <row r="612" spans="1:10" s="104" customFormat="1" ht="12.75">
      <c r="A612"/>
      <c r="B612"/>
      <c r="C612"/>
      <c r="D612"/>
      <c r="E612"/>
      <c r="F612" s="103"/>
      <c r="G612" s="103"/>
      <c r="H612" s="103"/>
      <c r="I612" s="103"/>
      <c r="J612" s="103"/>
    </row>
    <row r="619" ht="26.25" customHeight="1"/>
    <row r="621" ht="30" customHeight="1"/>
    <row r="628" ht="22.5" customHeight="1"/>
    <row r="632" spans="1:10" s="104" customFormat="1" ht="12.75">
      <c r="A632"/>
      <c r="B632"/>
      <c r="C632"/>
      <c r="D632"/>
      <c r="E632"/>
      <c r="F632" s="103"/>
      <c r="G632" s="103"/>
      <c r="H632" s="103"/>
      <c r="I632" s="103"/>
      <c r="J632" s="103"/>
    </row>
    <row r="639" ht="21.75" customHeight="1"/>
    <row r="641" ht="20.25" customHeight="1"/>
    <row r="648" ht="20.25" customHeight="1"/>
    <row r="652" spans="1:10" s="104" customFormat="1" ht="12.75">
      <c r="A652"/>
      <c r="B652"/>
      <c r="C652"/>
      <c r="D652"/>
      <c r="E652"/>
      <c r="F652" s="103"/>
      <c r="G652" s="103"/>
      <c r="H652" s="103"/>
      <c r="I652" s="103"/>
      <c r="J652" s="103"/>
    </row>
    <row r="659" ht="28.5" customHeight="1"/>
    <row r="661" ht="24" customHeight="1"/>
    <row r="665" ht="19.5" customHeight="1"/>
    <row r="668" ht="24" customHeight="1"/>
    <row r="672" spans="1:10" s="104" customFormat="1" ht="12.75">
      <c r="A672"/>
      <c r="B672"/>
      <c r="C672"/>
      <c r="D672"/>
      <c r="E672"/>
      <c r="F672" s="103"/>
      <c r="G672" s="103"/>
      <c r="H672" s="103"/>
      <c r="I672" s="103"/>
      <c r="J672" s="103"/>
    </row>
    <row r="679" ht="27" customHeight="1"/>
    <row r="681" ht="25.5" customHeight="1"/>
    <row r="688" ht="21" customHeight="1"/>
    <row r="692" ht="15" customHeight="1"/>
    <row r="695" ht="15" customHeight="1"/>
    <row r="698" ht="15" customHeight="1"/>
    <row r="701" ht="15" customHeight="1"/>
    <row r="704" ht="28.5" customHeight="1"/>
    <row r="706" ht="30" customHeight="1"/>
    <row r="707" ht="26.25" customHeight="1"/>
    <row r="709" ht="17.25" customHeight="1"/>
    <row r="710" ht="12.75" customHeight="1"/>
    <row r="713" ht="27.75" customHeight="1"/>
    <row r="716" ht="15.75" customHeight="1"/>
    <row r="720" ht="26.25" customHeight="1"/>
    <row r="726" ht="13.5" customHeight="1"/>
    <row r="734" ht="24" customHeight="1"/>
    <row r="737" ht="24" customHeight="1"/>
    <row r="739" ht="24" customHeight="1"/>
    <row r="742" ht="27.75" customHeight="1"/>
    <row r="744" ht="22.5" customHeight="1"/>
    <row r="751" ht="17.25" customHeight="1"/>
    <row r="753" ht="27" customHeight="1"/>
    <row r="755" ht="27" customHeight="1"/>
    <row r="759" ht="15" customHeight="1"/>
    <row r="761" ht="21.75" customHeight="1"/>
    <row r="767" ht="18" customHeight="1"/>
    <row r="770" ht="24" customHeight="1"/>
    <row r="772" ht="30" customHeight="1"/>
    <row r="776" ht="22.5" customHeight="1"/>
    <row r="777" ht="54.75" customHeight="1"/>
    <row r="778" ht="17.25" customHeight="1"/>
    <row r="783" ht="15" customHeight="1"/>
    <row r="784" ht="21.75" customHeight="1"/>
    <row r="786" ht="15" customHeight="1"/>
    <row r="795" ht="15" customHeight="1"/>
    <row r="798" ht="21" customHeight="1"/>
    <row r="801" ht="30" customHeight="1"/>
    <row r="802" ht="15" customHeight="1"/>
    <row r="803" ht="30.75" customHeight="1"/>
    <row r="806" ht="15" customHeight="1"/>
    <row r="808" ht="15" customHeight="1"/>
    <row r="810" ht="22.5" customHeight="1"/>
    <row r="814" ht="23.25" customHeight="1"/>
    <row r="816" ht="15" customHeight="1"/>
    <row r="817" ht="15" customHeight="1"/>
    <row r="819" ht="15" customHeight="1"/>
    <row r="820" ht="15" customHeight="1"/>
    <row r="821" ht="15.75" customHeight="1"/>
    <row r="822" ht="15" customHeight="1"/>
    <row r="823" ht="15" customHeight="1"/>
    <row r="826" ht="17.25" customHeight="1"/>
    <row r="829" ht="15" customHeight="1"/>
    <row r="830" ht="23.25" customHeight="1"/>
    <row r="831" ht="14.25" customHeight="1"/>
    <row r="833" ht="26.25" customHeight="1"/>
    <row r="835" ht="29.25" customHeight="1"/>
    <row r="839" ht="18.75" customHeight="1"/>
    <row r="842" ht="24" customHeight="1"/>
    <row r="843" ht="15" customHeight="1"/>
    <row r="847" ht="15" customHeight="1"/>
    <row r="848" ht="24.75" customHeight="1"/>
    <row r="849" ht="15" customHeight="1"/>
    <row r="850" ht="27.75" customHeight="1"/>
    <row r="853" ht="15" customHeight="1"/>
    <row r="856" ht="15" customHeight="1"/>
    <row r="860" ht="15" customHeight="1"/>
    <row r="863" ht="24" customHeight="1"/>
    <row r="865" ht="39.75" customHeight="1"/>
    <row r="866" ht="17.25" customHeight="1"/>
    <row r="867" ht="22.5" customHeight="1"/>
    <row r="875" ht="27" customHeight="1"/>
    <row r="878" ht="15" customHeight="1"/>
    <row r="882" ht="22.5" customHeight="1"/>
    <row r="884" ht="23.25" customHeight="1"/>
    <row r="886" ht="15.75" customHeight="1"/>
    <row r="890" ht="15" customHeight="1"/>
    <row r="895" ht="15" customHeight="1"/>
    <row r="896" ht="25.5" customHeight="1"/>
    <row r="898" ht="21.75" customHeight="1"/>
    <row r="905" ht="52.5" customHeight="1"/>
    <row r="909" ht="15" customHeight="1"/>
    <row r="912" ht="15" customHeight="1"/>
    <row r="915" ht="15" customHeight="1"/>
    <row r="916" ht="27" customHeight="1"/>
    <row r="918" ht="26.25" customHeight="1"/>
    <row r="919" ht="15" customHeight="1"/>
    <row r="922" ht="18.75" customHeight="1"/>
    <row r="925" ht="27.75" customHeight="1"/>
    <row r="929" ht="18.75" customHeight="1"/>
    <row r="930" ht="27.75" customHeight="1"/>
    <row r="931" ht="27.75" customHeight="1"/>
    <row r="932" ht="27.75" customHeight="1"/>
    <row r="933" ht="27.75" customHeight="1"/>
    <row r="938" ht="21.75" customHeight="1"/>
    <row r="941" ht="25.5" customHeight="1"/>
    <row r="942" ht="46.5" customHeight="1"/>
    <row r="943" ht="18" customHeight="1"/>
    <row r="947" ht="21" customHeight="1"/>
    <row r="950" ht="25.5" customHeight="1"/>
    <row r="961" ht="27.75" customHeight="1"/>
    <row r="963" ht="25.5" customHeight="1"/>
    <row r="967" ht="19.5" customHeight="1"/>
    <row r="970" ht="27" customHeight="1"/>
    <row r="977" ht="23.25" customHeight="1"/>
    <row r="979" ht="18" customHeight="1"/>
    <row r="980" ht="24.75" customHeight="1"/>
    <row r="982" ht="27.75" customHeight="1"/>
    <row r="984" ht="15" customHeight="1"/>
    <row r="988" ht="27" customHeight="1"/>
    <row r="1001" ht="27.75" customHeight="1"/>
    <row r="1003" ht="25.5" customHeight="1"/>
    <row r="1007" ht="22.5" customHeight="1"/>
    <row r="1010" ht="27" customHeight="1"/>
    <row r="1021" ht="27.75" customHeight="1"/>
    <row r="1023" ht="25.5" customHeight="1"/>
    <row r="1027" ht="22.5" customHeight="1"/>
    <row r="1039" ht="27.75" customHeight="1"/>
    <row r="1041" ht="25.5" customHeight="1"/>
    <row r="1045" ht="24" customHeight="1"/>
    <row r="1048" ht="24" customHeight="1"/>
    <row r="1054" ht="33" customHeight="1"/>
    <row r="1068" ht="27.75" customHeight="1"/>
    <row r="1124" ht="28.5" customHeight="1"/>
  </sheetData>
  <sheetProtection/>
  <mergeCells count="20">
    <mergeCell ref="A9:J9"/>
    <mergeCell ref="A55:J55"/>
    <mergeCell ref="A56:J56"/>
    <mergeCell ref="A15:B15"/>
    <mergeCell ref="C15:J15"/>
    <mergeCell ref="A16:J16"/>
    <mergeCell ref="A17:J17"/>
    <mergeCell ref="A43:J43"/>
    <mergeCell ref="A44:J44"/>
    <mergeCell ref="E48:H48"/>
    <mergeCell ref="A14:E14"/>
    <mergeCell ref="F14:H14"/>
    <mergeCell ref="A1:B6"/>
    <mergeCell ref="C1:J1"/>
    <mergeCell ref="C2:J2"/>
    <mergeCell ref="C3:J3"/>
    <mergeCell ref="C4:J4"/>
    <mergeCell ref="C5:J5"/>
    <mergeCell ref="C6:J6"/>
    <mergeCell ref="A8:J8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SheetLayoutView="100" zoomScalePageLayoutView="0" workbookViewId="0" topLeftCell="A1">
      <selection activeCell="G23" sqref="G23"/>
    </sheetView>
  </sheetViews>
  <sheetFormatPr defaultColWidth="9.140625" defaultRowHeight="12.75"/>
  <cols>
    <col min="1" max="1" width="6.7109375" style="122" customWidth="1"/>
    <col min="2" max="2" width="37.28125" style="122" customWidth="1"/>
    <col min="3" max="3" width="10.28125" style="122" customWidth="1"/>
    <col min="4" max="4" width="12.421875" style="122" bestFit="1" customWidth="1"/>
    <col min="5" max="5" width="7.28125" style="122" bestFit="1" customWidth="1"/>
    <col min="6" max="6" width="13.00390625" style="122" customWidth="1"/>
    <col min="7" max="7" width="8.7109375" style="122" customWidth="1"/>
    <col min="8" max="8" width="13.00390625" style="122" customWidth="1"/>
    <col min="9" max="16384" width="9.140625" style="122" customWidth="1"/>
  </cols>
  <sheetData>
    <row r="1" spans="1:8" ht="12.75" customHeight="1">
      <c r="A1" s="119"/>
      <c r="B1" s="120"/>
      <c r="C1" s="120"/>
      <c r="D1" s="120"/>
      <c r="E1" s="120"/>
      <c r="F1" s="120"/>
      <c r="G1" s="120"/>
      <c r="H1" s="121"/>
    </row>
    <row r="2" spans="1:8" ht="12.75" customHeight="1">
      <c r="A2" s="381" t="s">
        <v>88</v>
      </c>
      <c r="B2" s="382"/>
      <c r="C2" s="382"/>
      <c r="D2" s="382"/>
      <c r="E2" s="123"/>
      <c r="F2" s="123"/>
      <c r="G2" s="124"/>
      <c r="H2" s="125"/>
    </row>
    <row r="3" spans="1:8" ht="12.75" customHeight="1">
      <c r="A3" s="381"/>
      <c r="B3" s="382"/>
      <c r="C3" s="382"/>
      <c r="D3" s="382"/>
      <c r="E3" s="123"/>
      <c r="F3" s="123"/>
      <c r="G3" s="124"/>
      <c r="H3" s="125"/>
    </row>
    <row r="4" spans="1:8" ht="15.75" customHeight="1">
      <c r="A4" s="381" t="s">
        <v>80</v>
      </c>
      <c r="B4" s="382"/>
      <c r="C4" s="382"/>
      <c r="D4" s="382"/>
      <c r="E4" s="123"/>
      <c r="F4" s="123"/>
      <c r="G4" s="124"/>
      <c r="H4" s="125"/>
    </row>
    <row r="5" spans="1:8" ht="12.75" customHeight="1">
      <c r="A5" s="126"/>
      <c r="B5" s="127"/>
      <c r="C5" s="127"/>
      <c r="D5" s="127"/>
      <c r="E5" s="127"/>
      <c r="F5" s="128"/>
      <c r="G5" s="127"/>
      <c r="H5" s="129"/>
    </row>
    <row r="6" spans="1:8" ht="12.75" customHeight="1" thickBot="1">
      <c r="A6" s="130"/>
      <c r="B6" s="131"/>
      <c r="C6" s="132"/>
      <c r="D6" s="133"/>
      <c r="E6" s="132"/>
      <c r="F6" s="134"/>
      <c r="G6" s="132"/>
      <c r="H6" s="135"/>
    </row>
    <row r="7" spans="1:8" ht="40.5" customHeight="1" thickBot="1">
      <c r="A7" s="390" t="str">
        <f>+Memória!A7</f>
        <v>OBJETO: CONTRATAÇÃO DE EMPRESA DE ENGENHARIA PARA EXECUÇÃO DE POLIMENTO MECANIZADO EM PISO DE ALTA RESISTÊNCIA NAS ESCOLAS: CMEI JUDITH MARIA, RITA NEIVA, CLARA LOPES, CMEI LUIZ ANTÔNIO DE PONTES RAMOS E SÃO JOSÉ, NO MUNICÍPIO DE CAMARAGIBE/PE.</v>
      </c>
      <c r="B7" s="391"/>
      <c r="C7" s="391"/>
      <c r="D7" s="391"/>
      <c r="E7" s="391"/>
      <c r="F7" s="391"/>
      <c r="G7" s="391"/>
      <c r="H7" s="392"/>
    </row>
    <row r="8" spans="1:8" ht="16.5" customHeight="1" thickBot="1">
      <c r="A8" s="383" t="s">
        <v>62</v>
      </c>
      <c r="B8" s="384"/>
      <c r="C8" s="384"/>
      <c r="D8" s="384"/>
      <c r="E8" s="384"/>
      <c r="F8" s="384"/>
      <c r="G8" s="384"/>
      <c r="H8" s="385"/>
    </row>
    <row r="9" spans="1:8" ht="12.75" customHeight="1" thickBot="1">
      <c r="A9" s="386" t="s">
        <v>1</v>
      </c>
      <c r="B9" s="386" t="s">
        <v>2</v>
      </c>
      <c r="C9" s="395" t="s">
        <v>11</v>
      </c>
      <c r="D9" s="136" t="s">
        <v>13</v>
      </c>
      <c r="E9" s="388" t="s">
        <v>17</v>
      </c>
      <c r="F9" s="389"/>
      <c r="G9" s="388" t="s">
        <v>18</v>
      </c>
      <c r="H9" s="389"/>
    </row>
    <row r="10" spans="1:8" ht="12.75" customHeight="1" thickBot="1">
      <c r="A10" s="387"/>
      <c r="B10" s="387"/>
      <c r="C10" s="396"/>
      <c r="D10" s="137" t="s">
        <v>12</v>
      </c>
      <c r="E10" s="138" t="s">
        <v>11</v>
      </c>
      <c r="F10" s="139" t="s">
        <v>12</v>
      </c>
      <c r="G10" s="138" t="s">
        <v>11</v>
      </c>
      <c r="H10" s="139" t="s">
        <v>12</v>
      </c>
    </row>
    <row r="11" spans="1:8" ht="12.75" customHeight="1">
      <c r="A11" s="160"/>
      <c r="B11" s="161" t="str">
        <f>+Memória!D10</f>
        <v>EQUIPAMENTOS</v>
      </c>
      <c r="C11" s="162"/>
      <c r="D11" s="163"/>
      <c r="E11" s="164"/>
      <c r="F11" s="165"/>
      <c r="G11" s="164"/>
      <c r="H11" s="165"/>
    </row>
    <row r="12" spans="1:9" ht="51.75" customHeight="1" thickBot="1">
      <c r="A12" s="166" t="s">
        <v>0</v>
      </c>
      <c r="B12" s="167" t="str">
        <f>+'Planilha Orçamentária'!D13</f>
        <v>LIMPEZA E POLIMENTO MECANIZADO EM PISO ALTA RESISTÊNCIA UTILIZANDO ESTUQUE COM ADESIVO, CIMENTO BRANCO E CORANTE.</v>
      </c>
      <c r="C12" s="237">
        <f>+D12/$D$13</f>
        <v>1</v>
      </c>
      <c r="D12" s="238">
        <f>+'Planilha Orçamentária'!J13</f>
        <v>252339.81</v>
      </c>
      <c r="E12" s="168">
        <f>+F12/D12</f>
        <v>0.5</v>
      </c>
      <c r="F12" s="169">
        <f>+D12/2</f>
        <v>126169.905</v>
      </c>
      <c r="G12" s="168">
        <f>+H12/D12</f>
        <v>0.5</v>
      </c>
      <c r="H12" s="169">
        <f>+D12/2</f>
        <v>126169.905</v>
      </c>
      <c r="I12" s="224"/>
    </row>
    <row r="13" spans="1:8" ht="12.75" customHeight="1" thickBot="1">
      <c r="A13" s="140"/>
      <c r="B13" s="141" t="s">
        <v>14</v>
      </c>
      <c r="C13" s="239">
        <f>SUM(C12:C12)</f>
        <v>1</v>
      </c>
      <c r="D13" s="136">
        <f>SUM(D12:D12)</f>
        <v>252339.81</v>
      </c>
      <c r="E13" s="158">
        <f>F13/D13</f>
        <v>0.5</v>
      </c>
      <c r="F13" s="159">
        <f>SUM(F12:F12)</f>
        <v>126169.905</v>
      </c>
      <c r="G13" s="158">
        <f>+E13</f>
        <v>0.5</v>
      </c>
      <c r="H13" s="159">
        <f>SUM(H12:H12)</f>
        <v>126169.905</v>
      </c>
    </row>
    <row r="14" spans="1:8" ht="12.75" customHeight="1" thickBot="1">
      <c r="A14" s="140"/>
      <c r="B14" s="141" t="s">
        <v>15</v>
      </c>
      <c r="C14" s="239">
        <f>C13</f>
        <v>1</v>
      </c>
      <c r="D14" s="136">
        <f>D13</f>
        <v>252339.81</v>
      </c>
      <c r="E14" s="158">
        <f>E13</f>
        <v>0.5</v>
      </c>
      <c r="F14" s="159">
        <f>F13</f>
        <v>126169.905</v>
      </c>
      <c r="G14" s="158">
        <f>E14+G13</f>
        <v>1</v>
      </c>
      <c r="H14" s="159">
        <f>F14+H13</f>
        <v>252339.81</v>
      </c>
    </row>
    <row r="15" spans="1:8" ht="12.75">
      <c r="A15" s="142"/>
      <c r="B15" s="143"/>
      <c r="C15" s="143"/>
      <c r="D15" s="143"/>
      <c r="E15" s="143"/>
      <c r="F15" s="144"/>
      <c r="G15" s="143"/>
      <c r="H15" s="145"/>
    </row>
    <row r="16" spans="1:8" ht="12.75">
      <c r="A16" s="146"/>
      <c r="B16" s="147"/>
      <c r="C16" s="147"/>
      <c r="D16" s="147"/>
      <c r="E16" s="147"/>
      <c r="F16" s="148"/>
      <c r="G16" s="147"/>
      <c r="H16" s="149"/>
    </row>
    <row r="17" spans="1:8" ht="12.75">
      <c r="A17" s="146"/>
      <c r="B17" s="147"/>
      <c r="C17" s="147"/>
      <c r="D17" s="147"/>
      <c r="E17" s="147"/>
      <c r="F17" s="148"/>
      <c r="G17" s="147"/>
      <c r="H17" s="149"/>
    </row>
    <row r="18" spans="1:8" ht="12.75">
      <c r="A18" s="146"/>
      <c r="B18" s="147"/>
      <c r="C18" s="147"/>
      <c r="D18" s="147"/>
      <c r="E18" s="147"/>
      <c r="F18" s="148"/>
      <c r="G18" s="147"/>
      <c r="H18" s="149"/>
    </row>
    <row r="19" spans="1:8" ht="12.75">
      <c r="A19" s="146"/>
      <c r="B19" s="147"/>
      <c r="C19" s="147"/>
      <c r="D19" s="147"/>
      <c r="E19" s="147"/>
      <c r="F19" s="148"/>
      <c r="G19" s="147"/>
      <c r="H19" s="149"/>
    </row>
    <row r="20" spans="1:8" ht="12.75">
      <c r="A20" s="146"/>
      <c r="B20" s="147"/>
      <c r="C20" s="147"/>
      <c r="D20" s="147"/>
      <c r="E20" s="147"/>
      <c r="F20" s="148"/>
      <c r="G20" s="147"/>
      <c r="H20" s="149"/>
    </row>
    <row r="21" spans="1:8" ht="12.75">
      <c r="A21" s="146"/>
      <c r="B21" s="147"/>
      <c r="C21" s="147"/>
      <c r="D21" s="147"/>
      <c r="E21" s="147"/>
      <c r="F21" s="148"/>
      <c r="G21" s="147"/>
      <c r="H21" s="149"/>
    </row>
    <row r="22" spans="1:8" ht="12.75">
      <c r="A22" s="146"/>
      <c r="B22" s="147"/>
      <c r="C22" s="147"/>
      <c r="D22" s="147"/>
      <c r="E22" s="147"/>
      <c r="F22" s="148"/>
      <c r="G22" s="147"/>
      <c r="H22" s="149"/>
    </row>
    <row r="23" spans="1:8" ht="12.75">
      <c r="A23" s="146"/>
      <c r="B23" s="147"/>
      <c r="C23" s="147"/>
      <c r="D23" s="147"/>
      <c r="E23" s="147"/>
      <c r="F23" s="148"/>
      <c r="G23" s="147"/>
      <c r="H23" s="149"/>
    </row>
    <row r="24" spans="1:8" ht="12.75">
      <c r="A24" s="146"/>
      <c r="B24" s="147"/>
      <c r="C24" s="147"/>
      <c r="D24" s="147"/>
      <c r="E24" s="147"/>
      <c r="F24" s="148"/>
      <c r="G24" s="147"/>
      <c r="H24" s="149"/>
    </row>
    <row r="25" spans="1:8" ht="12.75">
      <c r="A25" s="146"/>
      <c r="B25" s="147"/>
      <c r="C25" s="147"/>
      <c r="D25" s="147"/>
      <c r="E25" s="147"/>
      <c r="F25" s="148"/>
      <c r="G25" s="147"/>
      <c r="H25" s="149"/>
    </row>
    <row r="26" spans="1:8" ht="12.75">
      <c r="A26" s="146"/>
      <c r="B26" s="147"/>
      <c r="C26" s="147"/>
      <c r="D26" s="147"/>
      <c r="E26" s="147"/>
      <c r="F26" s="148"/>
      <c r="G26" s="147"/>
      <c r="H26" s="149"/>
    </row>
    <row r="27" spans="1:8" ht="12.75">
      <c r="A27" s="146"/>
      <c r="B27" s="147"/>
      <c r="C27" s="147"/>
      <c r="D27" s="147"/>
      <c r="E27" s="147"/>
      <c r="F27" s="148"/>
      <c r="G27" s="147"/>
      <c r="H27" s="149"/>
    </row>
    <row r="28" spans="1:10" ht="12.75">
      <c r="A28" s="375" t="s">
        <v>153</v>
      </c>
      <c r="B28" s="360"/>
      <c r="C28" s="360"/>
      <c r="D28" s="360"/>
      <c r="E28" s="360"/>
      <c r="F28" s="360"/>
      <c r="G28" s="360"/>
      <c r="H28" s="376"/>
      <c r="I28" s="154"/>
      <c r="J28" s="153"/>
    </row>
    <row r="29" spans="1:10" ht="12.75">
      <c r="A29" s="377" t="s">
        <v>154</v>
      </c>
      <c r="B29" s="378"/>
      <c r="C29" s="378"/>
      <c r="D29" s="378"/>
      <c r="E29" s="378"/>
      <c r="F29" s="378"/>
      <c r="G29" s="378"/>
      <c r="H29" s="379"/>
      <c r="I29" s="93"/>
      <c r="J29" s="94"/>
    </row>
    <row r="30" spans="1:8" ht="12.75">
      <c r="A30" s="150"/>
      <c r="B30" s="151"/>
      <c r="C30" s="151"/>
      <c r="D30" s="151"/>
      <c r="E30" s="151"/>
      <c r="F30" s="151"/>
      <c r="G30" s="151"/>
      <c r="H30" s="152"/>
    </row>
    <row r="31" spans="1:8" ht="13.5" thickBot="1">
      <c r="A31" s="225"/>
      <c r="B31" s="226"/>
      <c r="C31" s="226"/>
      <c r="D31" s="226"/>
      <c r="E31" s="226"/>
      <c r="F31" s="226"/>
      <c r="G31" s="226"/>
      <c r="H31" s="227"/>
    </row>
    <row r="32" spans="1:8" ht="12.75">
      <c r="A32" s="394"/>
      <c r="B32" s="393"/>
      <c r="C32" s="393"/>
      <c r="D32" s="393"/>
      <c r="E32" s="393"/>
      <c r="F32" s="393"/>
      <c r="G32" s="124"/>
      <c r="H32" s="124"/>
    </row>
    <row r="33" spans="1:8" ht="13.5" thickBot="1">
      <c r="A33" s="156"/>
      <c r="B33" s="157"/>
      <c r="C33" s="157"/>
      <c r="D33" s="157"/>
      <c r="E33" s="157"/>
      <c r="F33" s="157"/>
      <c r="G33" s="157"/>
      <c r="H33" s="157"/>
    </row>
    <row r="34" spans="1:8" ht="12.75">
      <c r="A34" s="124"/>
      <c r="B34" s="124"/>
      <c r="C34" s="124"/>
      <c r="D34" s="124"/>
      <c r="E34" s="124"/>
      <c r="F34" s="124"/>
      <c r="G34" s="124"/>
      <c r="H34" s="124"/>
    </row>
    <row r="35" spans="1:8" ht="12.75">
      <c r="A35" s="155"/>
      <c r="B35" s="155"/>
      <c r="C35" s="155"/>
      <c r="D35" s="155"/>
      <c r="E35" s="155"/>
      <c r="F35" s="155"/>
      <c r="G35" s="155"/>
      <c r="H35" s="155"/>
    </row>
    <row r="36" spans="1:6" ht="12.75">
      <c r="A36" s="397"/>
      <c r="B36" s="397"/>
      <c r="C36" s="397"/>
      <c r="D36" s="397"/>
      <c r="E36" s="397"/>
      <c r="F36" s="397"/>
    </row>
    <row r="37" spans="1:6" ht="12.75">
      <c r="A37" s="393"/>
      <c r="B37" s="393"/>
      <c r="C37" s="393"/>
      <c r="D37" s="393"/>
      <c r="E37" s="393"/>
      <c r="F37" s="393"/>
    </row>
  </sheetData>
  <sheetProtection/>
  <mergeCells count="14">
    <mergeCell ref="A37:F37"/>
    <mergeCell ref="A32:F32"/>
    <mergeCell ref="C9:C10"/>
    <mergeCell ref="A36:F36"/>
    <mergeCell ref="A28:H28"/>
    <mergeCell ref="A29:H29"/>
    <mergeCell ref="A2:D3"/>
    <mergeCell ref="A4:D4"/>
    <mergeCell ref="A8:H8"/>
    <mergeCell ref="A9:A10"/>
    <mergeCell ref="B9:B10"/>
    <mergeCell ref="G9:H9"/>
    <mergeCell ref="E9:F9"/>
    <mergeCell ref="A7:H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0" r:id="rId2"/>
  <rowBreaks count="1" manualBreakCount="1">
    <brk id="31" max="2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zoomScaleSheetLayoutView="100" zoomScalePageLayoutView="0" workbookViewId="0" topLeftCell="A1">
      <selection activeCell="D53" sqref="D53"/>
    </sheetView>
  </sheetViews>
  <sheetFormatPr defaultColWidth="12.28125" defaultRowHeight="12.75"/>
  <cols>
    <col min="1" max="1" width="32.00390625" style="32" customWidth="1"/>
    <col min="2" max="2" width="25.57421875" style="32" customWidth="1"/>
    <col min="3" max="3" width="2.00390625" style="32" customWidth="1"/>
    <col min="4" max="4" width="49.421875" style="32" customWidth="1"/>
    <col min="5" max="5" width="23.8515625" style="32" customWidth="1"/>
    <col min="6" max="6" width="12.28125" style="5" customWidth="1"/>
    <col min="7" max="7" width="14.57421875" style="5" bestFit="1" customWidth="1"/>
    <col min="8" max="16384" width="12.28125" style="5" customWidth="1"/>
  </cols>
  <sheetData>
    <row r="1" spans="1:5" ht="14.25">
      <c r="A1" s="398"/>
      <c r="B1" s="399"/>
      <c r="C1" s="399"/>
      <c r="D1" s="399"/>
      <c r="E1" s="400"/>
    </row>
    <row r="2" spans="1:5" ht="14.25">
      <c r="A2" s="6"/>
      <c r="B2" s="7"/>
      <c r="C2" s="7"/>
      <c r="D2" s="7"/>
      <c r="E2" s="8"/>
    </row>
    <row r="3" spans="1:5" ht="14.25">
      <c r="A3" s="6"/>
      <c r="B3" s="7"/>
      <c r="C3" s="7"/>
      <c r="D3" s="7"/>
      <c r="E3" s="8"/>
    </row>
    <row r="4" spans="1:5" ht="14.25">
      <c r="A4" s="6"/>
      <c r="B4" s="7"/>
      <c r="C4" s="7"/>
      <c r="D4" s="7"/>
      <c r="E4" s="8"/>
    </row>
    <row r="5" spans="1:5" ht="14.25">
      <c r="A5" s="6"/>
      <c r="B5" s="7"/>
      <c r="C5" s="7"/>
      <c r="D5" s="7"/>
      <c r="E5" s="8"/>
    </row>
    <row r="6" spans="1:5" ht="14.25">
      <c r="A6" s="6"/>
      <c r="B6" s="7"/>
      <c r="C6" s="7"/>
      <c r="D6" s="7"/>
      <c r="E6" s="8"/>
    </row>
    <row r="7" spans="1:5" ht="33.75">
      <c r="A7" s="401" t="s">
        <v>20</v>
      </c>
      <c r="B7" s="402"/>
      <c r="C7" s="402"/>
      <c r="D7" s="402"/>
      <c r="E7" s="403"/>
    </row>
    <row r="8" spans="1:5" ht="25.5">
      <c r="A8" s="404" t="s">
        <v>87</v>
      </c>
      <c r="B8" s="405"/>
      <c r="C8" s="405"/>
      <c r="D8" s="405"/>
      <c r="E8" s="406"/>
    </row>
    <row r="9" spans="1:5" ht="14.25">
      <c r="A9" s="407"/>
      <c r="B9" s="408"/>
      <c r="C9" s="408"/>
      <c r="D9" s="408"/>
      <c r="E9" s="409"/>
    </row>
    <row r="10" spans="1:5" ht="15.75">
      <c r="A10" s="228" t="s">
        <v>21</v>
      </c>
      <c r="B10" s="410" t="s">
        <v>160</v>
      </c>
      <c r="C10" s="410"/>
      <c r="D10" s="410"/>
      <c r="E10" s="411"/>
    </row>
    <row r="11" spans="1:5" ht="15.75">
      <c r="A11" s="228" t="s">
        <v>22</v>
      </c>
      <c r="B11" s="412" t="s">
        <v>82</v>
      </c>
      <c r="C11" s="412"/>
      <c r="D11" s="412"/>
      <c r="E11" s="413"/>
    </row>
    <row r="12" spans="1:5" ht="15.75">
      <c r="A12" s="228" t="s">
        <v>23</v>
      </c>
      <c r="B12" s="439" t="s">
        <v>159</v>
      </c>
      <c r="C12" s="440"/>
      <c r="D12" s="440"/>
      <c r="E12" s="441"/>
    </row>
    <row r="13" spans="1:5" ht="14.25">
      <c r="A13" s="414"/>
      <c r="B13" s="415"/>
      <c r="C13" s="213"/>
      <c r="D13" s="9"/>
      <c r="E13" s="10"/>
    </row>
    <row r="14" spans="1:5" ht="45">
      <c r="A14" s="416" t="s">
        <v>24</v>
      </c>
      <c r="B14" s="417"/>
      <c r="C14" s="417"/>
      <c r="D14" s="417"/>
      <c r="E14" s="418"/>
    </row>
    <row r="15" spans="1:5" ht="15">
      <c r="A15" s="11"/>
      <c r="B15" s="9"/>
      <c r="C15" s="9"/>
      <c r="D15" s="9"/>
      <c r="E15" s="10"/>
    </row>
    <row r="16" spans="1:5" ht="15">
      <c r="A16" s="12" t="s">
        <v>25</v>
      </c>
      <c r="B16" s="419" t="s">
        <v>26</v>
      </c>
      <c r="C16" s="420"/>
      <c r="D16" s="420"/>
      <c r="E16" s="421"/>
    </row>
    <row r="17" spans="1:5" ht="64.5" customHeight="1">
      <c r="A17" s="13"/>
      <c r="B17" s="422" t="s">
        <v>156</v>
      </c>
      <c r="C17" s="423"/>
      <c r="D17" s="423"/>
      <c r="E17" s="424"/>
    </row>
    <row r="18" spans="1:5" ht="15">
      <c r="A18" s="11"/>
      <c r="B18" s="9"/>
      <c r="C18" s="9"/>
      <c r="D18" s="9"/>
      <c r="E18" s="10"/>
    </row>
    <row r="19" spans="1:5" ht="15">
      <c r="A19" s="14" t="s">
        <v>27</v>
      </c>
      <c r="B19" s="425" t="s">
        <v>28</v>
      </c>
      <c r="C19" s="425"/>
      <c r="D19" s="425"/>
      <c r="E19" s="426"/>
    </row>
    <row r="20" spans="1:5" ht="40.5" customHeight="1">
      <c r="A20" s="15"/>
      <c r="B20" s="427" t="s">
        <v>157</v>
      </c>
      <c r="C20" s="428"/>
      <c r="D20" s="428"/>
      <c r="E20" s="429"/>
    </row>
    <row r="21" spans="1:5" ht="15">
      <c r="A21" s="11"/>
      <c r="B21" s="9"/>
      <c r="C21" s="9"/>
      <c r="D21" s="9"/>
      <c r="E21" s="10"/>
    </row>
    <row r="22" spans="1:5" ht="15">
      <c r="A22" s="14" t="s">
        <v>29</v>
      </c>
      <c r="B22" s="425" t="s">
        <v>30</v>
      </c>
      <c r="C22" s="425"/>
      <c r="D22" s="425"/>
      <c r="E22" s="426"/>
    </row>
    <row r="23" spans="1:5" ht="15">
      <c r="A23" s="16"/>
      <c r="B23" s="430" t="s">
        <v>31</v>
      </c>
      <c r="C23" s="430"/>
      <c r="D23" s="430"/>
      <c r="E23" s="431"/>
    </row>
    <row r="24" spans="1:5" ht="15">
      <c r="A24" s="11"/>
      <c r="B24" s="9"/>
      <c r="C24" s="9"/>
      <c r="D24" s="9"/>
      <c r="E24" s="10"/>
    </row>
    <row r="25" spans="1:5" ht="15">
      <c r="A25" s="17"/>
      <c r="B25" s="9"/>
      <c r="C25" s="9"/>
      <c r="D25" s="9"/>
      <c r="E25" s="10"/>
    </row>
    <row r="26" spans="1:5" ht="15">
      <c r="A26" s="14" t="s">
        <v>32</v>
      </c>
      <c r="B26" s="425" t="s">
        <v>33</v>
      </c>
      <c r="C26" s="425"/>
      <c r="D26" s="425"/>
      <c r="E26" s="426"/>
    </row>
    <row r="27" spans="1:5" ht="15">
      <c r="A27" s="15"/>
      <c r="B27" s="432" t="s">
        <v>158</v>
      </c>
      <c r="C27" s="432"/>
      <c r="D27" s="432"/>
      <c r="E27" s="433"/>
    </row>
    <row r="28" spans="1:5" ht="15">
      <c r="A28" s="11"/>
      <c r="B28" s="9"/>
      <c r="C28" s="9"/>
      <c r="D28" s="9"/>
      <c r="E28" s="10"/>
    </row>
    <row r="29" spans="1:5" ht="15">
      <c r="A29" s="18"/>
      <c r="B29" s="9"/>
      <c r="C29" s="9"/>
      <c r="D29" s="9"/>
      <c r="E29" s="10"/>
    </row>
    <row r="30" spans="1:5" ht="15">
      <c r="A30" s="14" t="s">
        <v>34</v>
      </c>
      <c r="B30" s="425" t="s">
        <v>35</v>
      </c>
      <c r="C30" s="425"/>
      <c r="D30" s="425"/>
      <c r="E30" s="426"/>
    </row>
    <row r="31" spans="1:7" ht="15.75">
      <c r="A31" s="434"/>
      <c r="B31" s="435" t="s">
        <v>36</v>
      </c>
      <c r="C31" s="435"/>
      <c r="D31" s="435"/>
      <c r="E31" s="211">
        <f>+'Planilha Orçamentária'!J14</f>
        <v>252339.81</v>
      </c>
      <c r="G31" s="212">
        <v>2863870.22</v>
      </c>
    </row>
    <row r="32" spans="1:5" ht="27.75" customHeight="1">
      <c r="A32" s="434"/>
      <c r="B32" s="436" t="str">
        <f>[1]!VExtenso(E31)</f>
        <v>duzentos e cinquenta e dois mil, trezentos e trinta e nove reais e oitenta e um centavos</v>
      </c>
      <c r="C32" s="437"/>
      <c r="D32" s="437"/>
      <c r="E32" s="438"/>
    </row>
    <row r="33" spans="1:5" ht="15">
      <c r="A33" s="11"/>
      <c r="B33" s="9"/>
      <c r="C33" s="9"/>
      <c r="D33" s="9"/>
      <c r="E33" s="10"/>
    </row>
    <row r="34" spans="1:5" ht="15">
      <c r="A34" s="14" t="s">
        <v>37</v>
      </c>
      <c r="B34" s="425" t="s">
        <v>38</v>
      </c>
      <c r="C34" s="425"/>
      <c r="D34" s="425"/>
      <c r="E34" s="426"/>
    </row>
    <row r="35" spans="1:7" ht="15">
      <c r="A35" s="434"/>
      <c r="B35" s="430" t="s">
        <v>39</v>
      </c>
      <c r="C35" s="430"/>
      <c r="D35" s="430"/>
      <c r="E35" s="431"/>
      <c r="G35" s="5" t="s">
        <v>91</v>
      </c>
    </row>
    <row r="36" spans="1:6" ht="15">
      <c r="A36" s="434"/>
      <c r="B36" s="19"/>
      <c r="C36" s="20" t="s">
        <v>40</v>
      </c>
      <c r="D36" s="432" t="s">
        <v>41</v>
      </c>
      <c r="E36" s="433"/>
      <c r="F36" s="21"/>
    </row>
    <row r="37" spans="1:6" ht="15">
      <c r="A37" s="434"/>
      <c r="B37" s="19"/>
      <c r="C37" s="20" t="s">
        <v>40</v>
      </c>
      <c r="D37" s="432" t="s">
        <v>41</v>
      </c>
      <c r="E37" s="433"/>
      <c r="F37" s="21"/>
    </row>
    <row r="38" spans="1:6" ht="15">
      <c r="A38" s="434"/>
      <c r="B38" s="19"/>
      <c r="C38" s="20" t="s">
        <v>40</v>
      </c>
      <c r="D38" s="432" t="s">
        <v>42</v>
      </c>
      <c r="E38" s="433"/>
      <c r="F38" s="22"/>
    </row>
    <row r="39" spans="1:6" ht="15">
      <c r="A39" s="434"/>
      <c r="B39" s="19"/>
      <c r="C39" s="20" t="s">
        <v>40</v>
      </c>
      <c r="D39" s="432" t="s">
        <v>43</v>
      </c>
      <c r="E39" s="433"/>
      <c r="F39" s="22"/>
    </row>
    <row r="40" spans="1:6" ht="15">
      <c r="A40" s="434"/>
      <c r="B40" s="19"/>
      <c r="C40" s="20" t="s">
        <v>40</v>
      </c>
      <c r="D40" s="432" t="s">
        <v>44</v>
      </c>
      <c r="E40" s="433"/>
      <c r="F40" s="22"/>
    </row>
    <row r="41" spans="1:6" ht="15">
      <c r="A41" s="434"/>
      <c r="B41" s="19"/>
      <c r="C41" s="20" t="s">
        <v>40</v>
      </c>
      <c r="D41" s="432" t="s">
        <v>45</v>
      </c>
      <c r="E41" s="433"/>
      <c r="F41" s="22"/>
    </row>
    <row r="42" spans="1:6" ht="15">
      <c r="A42" s="434"/>
      <c r="B42" s="19"/>
      <c r="C42" s="20" t="s">
        <v>40</v>
      </c>
      <c r="D42" s="432" t="s">
        <v>46</v>
      </c>
      <c r="E42" s="433"/>
      <c r="F42" s="22"/>
    </row>
    <row r="43" spans="1:6" ht="15">
      <c r="A43" s="434"/>
      <c r="B43" s="19"/>
      <c r="C43" s="20" t="s">
        <v>40</v>
      </c>
      <c r="D43" s="432" t="s">
        <v>47</v>
      </c>
      <c r="E43" s="433"/>
      <c r="F43" s="22"/>
    </row>
    <row r="44" spans="1:5" ht="15">
      <c r="A44" s="23"/>
      <c r="B44" s="24"/>
      <c r="C44" s="24"/>
      <c r="D44" s="24"/>
      <c r="E44" s="25"/>
    </row>
    <row r="45" spans="1:5" ht="15">
      <c r="A45" s="14" t="s">
        <v>48</v>
      </c>
      <c r="B45" s="425" t="s">
        <v>49</v>
      </c>
      <c r="C45" s="425"/>
      <c r="D45" s="425"/>
      <c r="E45" s="426"/>
    </row>
    <row r="46" spans="1:5" ht="15">
      <c r="A46" s="15"/>
      <c r="B46" s="448" t="s">
        <v>50</v>
      </c>
      <c r="C46" s="449"/>
      <c r="D46" s="449"/>
      <c r="E46" s="450"/>
    </row>
    <row r="47" spans="1:5" ht="15">
      <c r="A47" s="11"/>
      <c r="B47" s="9"/>
      <c r="C47" s="9"/>
      <c r="D47" s="9"/>
      <c r="E47" s="10"/>
    </row>
    <row r="48" spans="1:5" ht="15">
      <c r="A48" s="11"/>
      <c r="B48" s="9"/>
      <c r="C48" s="9"/>
      <c r="D48" s="9"/>
      <c r="E48" s="10"/>
    </row>
    <row r="49" spans="1:5" ht="15">
      <c r="A49" s="14" t="s">
        <v>51</v>
      </c>
      <c r="B49" s="425" t="s">
        <v>52</v>
      </c>
      <c r="C49" s="425"/>
      <c r="D49" s="425"/>
      <c r="E49" s="426"/>
    </row>
    <row r="50" spans="1:5" ht="15">
      <c r="A50" s="15"/>
      <c r="B50" s="451" t="s">
        <v>53</v>
      </c>
      <c r="C50" s="451"/>
      <c r="D50" s="451"/>
      <c r="E50" s="452"/>
    </row>
    <row r="51" spans="1:5" ht="15">
      <c r="A51" s="11"/>
      <c r="B51" s="9"/>
      <c r="C51" s="9"/>
      <c r="D51" s="9"/>
      <c r="E51" s="10"/>
    </row>
    <row r="52" spans="1:5" ht="15">
      <c r="A52" s="11"/>
      <c r="B52" s="9"/>
      <c r="C52" s="9"/>
      <c r="D52" s="9"/>
      <c r="E52" s="10"/>
    </row>
    <row r="53" spans="1:5" ht="15">
      <c r="A53" s="11"/>
      <c r="B53" s="9"/>
      <c r="C53" s="9"/>
      <c r="D53" s="9"/>
      <c r="E53" s="10"/>
    </row>
    <row r="54" spans="1:5" ht="15">
      <c r="A54" s="11"/>
      <c r="B54" s="9"/>
      <c r="C54" s="9"/>
      <c r="D54" s="9"/>
      <c r="E54" s="10"/>
    </row>
    <row r="55" spans="1:5" ht="15.75" customHeight="1">
      <c r="A55" s="453" t="s">
        <v>63</v>
      </c>
      <c r="B55" s="454"/>
      <c r="C55" s="454"/>
      <c r="D55" s="454"/>
      <c r="E55" s="455"/>
    </row>
    <row r="56" spans="1:5" ht="15.75">
      <c r="A56" s="442" t="s">
        <v>155</v>
      </c>
      <c r="B56" s="443"/>
      <c r="C56" s="443"/>
      <c r="D56" s="443"/>
      <c r="E56" s="444"/>
    </row>
    <row r="57" spans="1:5" ht="15">
      <c r="A57" s="445" t="s">
        <v>168</v>
      </c>
      <c r="B57" s="446"/>
      <c r="C57" s="446"/>
      <c r="D57" s="446"/>
      <c r="E57" s="447"/>
    </row>
    <row r="58" spans="1:5" ht="15">
      <c r="A58" s="26"/>
      <c r="B58" s="27"/>
      <c r="C58" s="27"/>
      <c r="D58" s="27"/>
      <c r="E58" s="28"/>
    </row>
    <row r="59" spans="1:5" ht="15" thickBot="1">
      <c r="A59" s="29"/>
      <c r="B59" s="30"/>
      <c r="C59" s="30"/>
      <c r="D59" s="30"/>
      <c r="E59" s="31"/>
    </row>
  </sheetData>
  <sheetProtection/>
  <mergeCells count="39">
    <mergeCell ref="B12:E12"/>
    <mergeCell ref="A56:E56"/>
    <mergeCell ref="A57:E57"/>
    <mergeCell ref="D43:E43"/>
    <mergeCell ref="B45:E45"/>
    <mergeCell ref="B46:E46"/>
    <mergeCell ref="B49:E49"/>
    <mergeCell ref="B50:E50"/>
    <mergeCell ref="A55:E55"/>
    <mergeCell ref="B34:E34"/>
    <mergeCell ref="A35:A43"/>
    <mergeCell ref="B35:E35"/>
    <mergeCell ref="D36:E36"/>
    <mergeCell ref="D37:E37"/>
    <mergeCell ref="D38:E38"/>
    <mergeCell ref="D39:E39"/>
    <mergeCell ref="D40:E40"/>
    <mergeCell ref="D41:E41"/>
    <mergeCell ref="D42:E42"/>
    <mergeCell ref="B22:E22"/>
    <mergeCell ref="B23:E23"/>
    <mergeCell ref="B26:E26"/>
    <mergeCell ref="B27:E27"/>
    <mergeCell ref="B30:E30"/>
    <mergeCell ref="A31:A32"/>
    <mergeCell ref="B31:D31"/>
    <mergeCell ref="B32:E32"/>
    <mergeCell ref="A13:B13"/>
    <mergeCell ref="A14:E14"/>
    <mergeCell ref="B16:E16"/>
    <mergeCell ref="B17:E17"/>
    <mergeCell ref="B19:E19"/>
    <mergeCell ref="B20:E20"/>
    <mergeCell ref="A1:E1"/>
    <mergeCell ref="A7:E7"/>
    <mergeCell ref="A8:E8"/>
    <mergeCell ref="A9:E9"/>
    <mergeCell ref="B10:E10"/>
    <mergeCell ref="B11:E11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SheetLayoutView="100" zoomScalePageLayoutView="0" workbookViewId="0" topLeftCell="A1">
      <selection activeCell="A25" sqref="A25"/>
    </sheetView>
  </sheetViews>
  <sheetFormatPr defaultColWidth="9.140625" defaultRowHeight="12.75"/>
  <cols>
    <col min="1" max="1" width="69.57421875" style="172" customWidth="1"/>
    <col min="2" max="2" width="16.421875" style="172" customWidth="1"/>
    <col min="3" max="16384" width="9.140625" style="172" customWidth="1"/>
  </cols>
  <sheetData>
    <row r="1" spans="1:2" ht="15">
      <c r="A1" s="170"/>
      <c r="B1" s="171"/>
    </row>
    <row r="2" spans="1:2" ht="15">
      <c r="A2" s="173"/>
      <c r="B2" s="174"/>
    </row>
    <row r="3" spans="1:2" ht="15">
      <c r="A3" s="173"/>
      <c r="B3" s="174"/>
    </row>
    <row r="4" spans="1:2" ht="15">
      <c r="A4" s="173"/>
      <c r="B4" s="174"/>
    </row>
    <row r="5" spans="1:2" ht="15">
      <c r="A5" s="173"/>
      <c r="B5" s="174"/>
    </row>
    <row r="6" spans="1:4" ht="20.25">
      <c r="A6" s="456"/>
      <c r="B6" s="457"/>
      <c r="C6" s="175"/>
      <c r="D6" s="176"/>
    </row>
    <row r="7" spans="1:4" ht="15" customHeight="1">
      <c r="A7" s="458" t="s">
        <v>64</v>
      </c>
      <c r="B7" s="459"/>
      <c r="C7" s="175"/>
      <c r="D7" s="175"/>
    </row>
    <row r="8" spans="1:8" ht="15.75" thickBot="1">
      <c r="A8" s="173"/>
      <c r="B8" s="177"/>
      <c r="C8" s="178"/>
      <c r="D8" s="178"/>
      <c r="E8" s="178"/>
      <c r="F8" s="178"/>
      <c r="G8" s="178"/>
      <c r="H8" s="178"/>
    </row>
    <row r="9" spans="1:8" s="181" customFormat="1" ht="27.75" customHeight="1" thickBot="1">
      <c r="A9" s="460" t="str">
        <f>+Memória!A7</f>
        <v>OBJETO: CONTRATAÇÃO DE EMPRESA DE ENGENHARIA PARA EXECUÇÃO DE POLIMENTO MECANIZADO EM PISO DE ALTA RESISTÊNCIA NAS ESCOLAS: CMEI JUDITH MARIA, RITA NEIVA, CLARA LOPES, CMEI LUIZ ANTÔNIO DE PONTES RAMOS E SÃO JOSÉ, NO MUNICÍPIO DE CAMARAGIBE/PE.</v>
      </c>
      <c r="B9" s="461"/>
      <c r="C9" s="179"/>
      <c r="D9" s="179"/>
      <c r="E9" s="179"/>
      <c r="F9" s="180"/>
      <c r="G9" s="180"/>
      <c r="H9" s="180"/>
    </row>
    <row r="10" spans="1:8" ht="14.25" customHeight="1" thickBot="1">
      <c r="A10" s="462"/>
      <c r="B10" s="463"/>
      <c r="C10" s="178"/>
      <c r="D10" s="178"/>
      <c r="E10" s="178"/>
      <c r="F10" s="178"/>
      <c r="G10" s="178"/>
      <c r="H10" s="178"/>
    </row>
    <row r="11" spans="1:2" ht="15.75">
      <c r="A11" s="464" t="s">
        <v>65</v>
      </c>
      <c r="B11" s="465"/>
    </row>
    <row r="12" spans="1:2" ht="15">
      <c r="A12" s="182"/>
      <c r="B12" s="183"/>
    </row>
    <row r="13" spans="1:2" ht="15">
      <c r="A13" s="184" t="s">
        <v>66</v>
      </c>
      <c r="B13" s="185" t="s">
        <v>67</v>
      </c>
    </row>
    <row r="14" spans="1:2" ht="15">
      <c r="A14" s="186"/>
      <c r="B14" s="187"/>
    </row>
    <row r="15" spans="1:2" ht="15">
      <c r="A15" s="188" t="s">
        <v>68</v>
      </c>
      <c r="B15" s="189">
        <v>0.038</v>
      </c>
    </row>
    <row r="16" spans="1:2" ht="15">
      <c r="A16" s="190"/>
      <c r="B16" s="191"/>
    </row>
    <row r="17" spans="1:2" ht="15">
      <c r="A17" s="188" t="s">
        <v>69</v>
      </c>
      <c r="B17" s="189">
        <v>0.005</v>
      </c>
    </row>
    <row r="18" spans="1:2" ht="15">
      <c r="A18" s="190"/>
      <c r="B18" s="191"/>
    </row>
    <row r="19" spans="1:2" ht="15">
      <c r="A19" s="188" t="s">
        <v>70</v>
      </c>
      <c r="B19" s="189">
        <v>0.0102</v>
      </c>
    </row>
    <row r="20" spans="1:2" ht="15">
      <c r="A20" s="190"/>
      <c r="B20" s="192"/>
    </row>
    <row r="21" spans="1:2" ht="15">
      <c r="A21" s="188" t="s">
        <v>71</v>
      </c>
      <c r="B21" s="189">
        <v>0.0032</v>
      </c>
    </row>
    <row r="22" spans="1:2" ht="15">
      <c r="A22" s="190" t="s">
        <v>72</v>
      </c>
      <c r="B22" s="192">
        <v>0.0065</v>
      </c>
    </row>
    <row r="23" spans="1:2" ht="15">
      <c r="A23" s="190" t="s">
        <v>73</v>
      </c>
      <c r="B23" s="192">
        <v>0.05</v>
      </c>
    </row>
    <row r="24" spans="1:3" ht="15">
      <c r="A24" s="190" t="s">
        <v>74</v>
      </c>
      <c r="B24" s="192">
        <v>0.03</v>
      </c>
      <c r="C24" s="193"/>
    </row>
    <row r="25" spans="1:3" ht="15">
      <c r="A25" s="190" t="s">
        <v>75</v>
      </c>
      <c r="B25" s="192">
        <v>0.045</v>
      </c>
      <c r="C25" s="193"/>
    </row>
    <row r="26" spans="1:3" ht="15">
      <c r="A26" s="188" t="s">
        <v>76</v>
      </c>
      <c r="B26" s="189">
        <f>SUM(B22:B25)</f>
        <v>0.1315</v>
      </c>
      <c r="C26" s="193"/>
    </row>
    <row r="27" spans="1:3" ht="15">
      <c r="A27" s="190"/>
      <c r="B27" s="192"/>
      <c r="C27" s="193"/>
    </row>
    <row r="28" spans="1:4" ht="15">
      <c r="A28" s="188" t="s">
        <v>77</v>
      </c>
      <c r="B28" s="189">
        <v>0.0664</v>
      </c>
      <c r="C28" s="194"/>
      <c r="D28" s="195"/>
    </row>
    <row r="29" spans="1:4" ht="15">
      <c r="A29" s="186"/>
      <c r="B29" s="196"/>
      <c r="C29" s="194"/>
      <c r="D29" s="195"/>
    </row>
    <row r="30" spans="1:4" ht="15">
      <c r="A30" s="184" t="s">
        <v>78</v>
      </c>
      <c r="B30" s="197">
        <f>((1+B15+B21+B17)*(1+B19)*(1+B28)/(1-B26))-1</f>
        <v>0.2976942893909038</v>
      </c>
      <c r="C30" s="194"/>
      <c r="D30" s="195"/>
    </row>
    <row r="31" spans="1:4" ht="15">
      <c r="A31" s="190"/>
      <c r="B31" s="198"/>
      <c r="C31" s="199"/>
      <c r="D31" s="195"/>
    </row>
    <row r="32" spans="1:4" ht="15">
      <c r="A32" s="190"/>
      <c r="B32" s="198"/>
      <c r="C32" s="199"/>
      <c r="D32" s="195"/>
    </row>
    <row r="33" spans="1:4" ht="15">
      <c r="A33" s="190"/>
      <c r="B33" s="198"/>
      <c r="C33" s="199"/>
      <c r="D33" s="195"/>
    </row>
    <row r="34" spans="1:4" ht="15">
      <c r="A34" s="200" t="s">
        <v>79</v>
      </c>
      <c r="B34" s="198"/>
      <c r="C34" s="195"/>
      <c r="D34" s="195"/>
    </row>
    <row r="35" spans="1:4" ht="15">
      <c r="A35" s="201"/>
      <c r="B35" s="202"/>
      <c r="C35" s="195"/>
      <c r="D35" s="195"/>
    </row>
    <row r="36" spans="1:4" ht="15">
      <c r="A36" s="201"/>
      <c r="B36" s="202"/>
      <c r="C36" s="203"/>
      <c r="D36" s="195"/>
    </row>
    <row r="37" spans="1:4" ht="15">
      <c r="A37" s="201"/>
      <c r="B37" s="202"/>
      <c r="C37" s="203"/>
      <c r="D37" s="195"/>
    </row>
    <row r="38" spans="1:4" ht="15">
      <c r="A38" s="201"/>
      <c r="B38" s="202"/>
      <c r="C38" s="203"/>
      <c r="D38" s="195"/>
    </row>
    <row r="39" spans="1:4" ht="15">
      <c r="A39" s="201"/>
      <c r="B39" s="202"/>
      <c r="C39" s="203"/>
      <c r="D39" s="195"/>
    </row>
    <row r="40" spans="1:4" ht="15.75" thickBot="1">
      <c r="A40" s="204"/>
      <c r="B40" s="205"/>
      <c r="C40" s="203"/>
      <c r="D40" s="203"/>
    </row>
    <row r="41" spans="1:4" ht="15">
      <c r="A41" s="206"/>
      <c r="B41" s="207"/>
      <c r="C41" s="203"/>
      <c r="D41" s="203"/>
    </row>
    <row r="42" spans="1:4" ht="15">
      <c r="A42" s="206"/>
      <c r="B42" s="207"/>
      <c r="C42" s="203"/>
      <c r="D42" s="203"/>
    </row>
    <row r="43" spans="1:4" ht="15">
      <c r="A43" s="206"/>
      <c r="B43" s="207"/>
      <c r="C43" s="203"/>
      <c r="D43" s="203"/>
    </row>
    <row r="44" spans="1:4" ht="15">
      <c r="A44" s="206"/>
      <c r="B44" s="207"/>
      <c r="C44" s="203"/>
      <c r="D44" s="203"/>
    </row>
    <row r="45" spans="1:4" ht="15">
      <c r="A45" s="206"/>
      <c r="B45" s="207"/>
      <c r="C45" s="203"/>
      <c r="D45" s="203"/>
    </row>
    <row r="46" ht="15">
      <c r="C46" s="208"/>
    </row>
    <row r="48" spans="1:2" ht="15">
      <c r="A48" s="209"/>
      <c r="B48" s="209"/>
    </row>
    <row r="49" spans="1:2" ht="15">
      <c r="A49" s="210"/>
      <c r="B49" s="210"/>
    </row>
  </sheetData>
  <sheetProtection/>
  <mergeCells count="5">
    <mergeCell ref="A6:B6"/>
    <mergeCell ref="A7:B7"/>
    <mergeCell ref="A9:B9"/>
    <mergeCell ref="A10:B10"/>
    <mergeCell ref="A11:B11"/>
  </mergeCell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  <legacyDrawing r:id="rId2"/>
  <oleObjects>
    <oleObject progId="Equation.3" shapeId="8712680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SheetLayoutView="100" zoomScalePageLayoutView="0" workbookViewId="0" topLeftCell="A31">
      <selection activeCell="A10" sqref="A10"/>
    </sheetView>
  </sheetViews>
  <sheetFormatPr defaultColWidth="9.140625" defaultRowHeight="12.75"/>
  <cols>
    <col min="1" max="1" width="12.00390625" style="254" customWidth="1"/>
    <col min="2" max="2" width="8.7109375" style="254" customWidth="1"/>
    <col min="3" max="3" width="9.140625" style="254" customWidth="1"/>
    <col min="4" max="4" width="9.7109375" style="254" customWidth="1"/>
    <col min="5" max="7" width="9.140625" style="254" customWidth="1"/>
    <col min="8" max="8" width="12.57421875" style="254" customWidth="1"/>
    <col min="9" max="9" width="18.140625" style="254" customWidth="1"/>
    <col min="10" max="11" width="9.140625" style="254" customWidth="1"/>
    <col min="12" max="12" width="10.7109375" style="254" customWidth="1"/>
    <col min="13" max="13" width="11.421875" style="254" bestFit="1" customWidth="1"/>
    <col min="14" max="16384" width="9.140625" style="254" customWidth="1"/>
  </cols>
  <sheetData>
    <row r="1" spans="1:9" ht="12.75">
      <c r="A1" s="251"/>
      <c r="B1" s="252"/>
      <c r="C1" s="252"/>
      <c r="D1" s="252"/>
      <c r="E1" s="252"/>
      <c r="F1" s="252"/>
      <c r="G1" s="252"/>
      <c r="H1" s="252"/>
      <c r="I1" s="253"/>
    </row>
    <row r="2" spans="1:9" ht="12.75">
      <c r="A2" s="255"/>
      <c r="B2" s="256"/>
      <c r="C2" s="256"/>
      <c r="D2" s="256"/>
      <c r="E2" s="256"/>
      <c r="F2" s="256"/>
      <c r="G2" s="256"/>
      <c r="H2" s="256"/>
      <c r="I2" s="257"/>
    </row>
    <row r="3" spans="1:9" ht="12.75">
      <c r="A3" s="255"/>
      <c r="B3" s="256"/>
      <c r="C3" s="256"/>
      <c r="D3" s="256"/>
      <c r="E3" s="256"/>
      <c r="F3" s="256"/>
      <c r="G3" s="256"/>
      <c r="H3" s="256"/>
      <c r="I3" s="257"/>
    </row>
    <row r="4" spans="1:9" ht="12.75">
      <c r="A4" s="255"/>
      <c r="B4" s="256"/>
      <c r="C4" s="256"/>
      <c r="D4" s="256"/>
      <c r="E4" s="256"/>
      <c r="F4" s="256"/>
      <c r="G4" s="256"/>
      <c r="H4" s="256"/>
      <c r="I4" s="257"/>
    </row>
    <row r="5" spans="1:9" ht="12.75">
      <c r="A5" s="255"/>
      <c r="B5" s="256"/>
      <c r="C5" s="256"/>
      <c r="D5" s="256"/>
      <c r="E5" s="256"/>
      <c r="F5" s="256"/>
      <c r="G5" s="256"/>
      <c r="H5" s="256"/>
      <c r="I5" s="257"/>
    </row>
    <row r="6" spans="1:9" ht="12.75">
      <c r="A6" s="255"/>
      <c r="B6" s="256"/>
      <c r="C6" s="256"/>
      <c r="D6" s="256"/>
      <c r="E6" s="256"/>
      <c r="F6" s="256"/>
      <c r="G6" s="256"/>
      <c r="H6" s="256"/>
      <c r="I6" s="257"/>
    </row>
    <row r="7" spans="1:9" ht="12.75">
      <c r="A7" s="255"/>
      <c r="B7" s="256"/>
      <c r="C7" s="256"/>
      <c r="D7" s="256"/>
      <c r="E7" s="256"/>
      <c r="F7" s="256"/>
      <c r="G7" s="256"/>
      <c r="H7" s="256"/>
      <c r="I7" s="257"/>
    </row>
    <row r="8" spans="1:9" ht="12.75">
      <c r="A8" s="488" t="s">
        <v>105</v>
      </c>
      <c r="B8" s="489"/>
      <c r="C8" s="489"/>
      <c r="D8" s="489"/>
      <c r="E8" s="489"/>
      <c r="F8" s="489"/>
      <c r="G8" s="489"/>
      <c r="H8" s="489"/>
      <c r="I8" s="490"/>
    </row>
    <row r="9" spans="1:9" ht="12.75">
      <c r="A9" s="491" t="s">
        <v>87</v>
      </c>
      <c r="B9" s="492"/>
      <c r="C9" s="492"/>
      <c r="D9" s="492"/>
      <c r="E9" s="492"/>
      <c r="F9" s="492"/>
      <c r="G9" s="492"/>
      <c r="H9" s="492"/>
      <c r="I9" s="493"/>
    </row>
    <row r="10" spans="1:9" ht="12.75">
      <c r="A10" s="255"/>
      <c r="B10" s="256"/>
      <c r="C10" s="256"/>
      <c r="D10" s="256"/>
      <c r="E10" s="256"/>
      <c r="F10" s="256"/>
      <c r="G10" s="256"/>
      <c r="H10" s="256"/>
      <c r="I10" s="257"/>
    </row>
    <row r="11" spans="1:13" ht="34.5" customHeight="1">
      <c r="A11" s="494" t="s">
        <v>106</v>
      </c>
      <c r="B11" s="495"/>
      <c r="C11" s="495"/>
      <c r="D11" s="495"/>
      <c r="E11" s="495"/>
      <c r="F11" s="495"/>
      <c r="G11" s="495"/>
      <c r="H11" s="495"/>
      <c r="I11" s="496"/>
      <c r="M11" s="258"/>
    </row>
    <row r="12" spans="1:13" ht="15.75" customHeight="1">
      <c r="A12" s="259"/>
      <c r="B12" s="260"/>
      <c r="C12" s="260"/>
      <c r="D12" s="260"/>
      <c r="E12" s="260"/>
      <c r="F12" s="260"/>
      <c r="G12" s="260"/>
      <c r="H12" s="260"/>
      <c r="I12" s="261"/>
      <c r="M12" s="258"/>
    </row>
    <row r="13" spans="1:13" ht="15.75" customHeight="1">
      <c r="A13" s="497" t="s">
        <v>107</v>
      </c>
      <c r="B13" s="498"/>
      <c r="C13" s="498"/>
      <c r="D13" s="498"/>
      <c r="E13" s="498"/>
      <c r="F13" s="498"/>
      <c r="G13" s="498"/>
      <c r="H13" s="498"/>
      <c r="I13" s="499"/>
      <c r="M13" s="258"/>
    </row>
    <row r="14" spans="1:13" ht="7.5" customHeight="1">
      <c r="A14" s="262"/>
      <c r="B14" s="263"/>
      <c r="C14" s="263"/>
      <c r="D14" s="263"/>
      <c r="E14" s="263"/>
      <c r="F14" s="263"/>
      <c r="G14" s="263"/>
      <c r="H14" s="263"/>
      <c r="I14" s="264"/>
      <c r="M14" s="258"/>
    </row>
    <row r="15" spans="1:14" ht="78.75" customHeight="1">
      <c r="A15" s="500" t="s">
        <v>108</v>
      </c>
      <c r="B15" s="501"/>
      <c r="C15" s="501"/>
      <c r="D15" s="501"/>
      <c r="E15" s="501"/>
      <c r="F15" s="501"/>
      <c r="G15" s="501"/>
      <c r="H15" s="501"/>
      <c r="I15" s="502"/>
      <c r="J15" s="503" t="s">
        <v>109</v>
      </c>
      <c r="K15" s="503"/>
      <c r="L15" s="503"/>
      <c r="M15" s="265"/>
      <c r="N15" s="265"/>
    </row>
    <row r="16" spans="1:9" ht="12.75">
      <c r="A16" s="266"/>
      <c r="B16" s="267"/>
      <c r="C16" s="267"/>
      <c r="D16" s="267"/>
      <c r="E16" s="267"/>
      <c r="F16" s="267"/>
      <c r="G16" s="267"/>
      <c r="H16" s="267"/>
      <c r="I16" s="268"/>
    </row>
    <row r="17" spans="1:9" ht="15.75">
      <c r="A17" s="480" t="s">
        <v>110</v>
      </c>
      <c r="B17" s="481"/>
      <c r="C17" s="481"/>
      <c r="D17" s="481"/>
      <c r="E17" s="481"/>
      <c r="F17" s="481"/>
      <c r="G17" s="481"/>
      <c r="H17" s="481"/>
      <c r="I17" s="482"/>
    </row>
    <row r="18" spans="1:9" ht="7.5" customHeight="1">
      <c r="A18" s="269"/>
      <c r="B18" s="270"/>
      <c r="C18" s="270"/>
      <c r="D18" s="270"/>
      <c r="E18" s="270"/>
      <c r="F18" s="270"/>
      <c r="G18" s="270"/>
      <c r="H18" s="270"/>
      <c r="I18" s="271"/>
    </row>
    <row r="19" spans="1:9" ht="12.75">
      <c r="A19" s="272" t="s">
        <v>111</v>
      </c>
      <c r="B19" s="273" t="s">
        <v>112</v>
      </c>
      <c r="C19" s="273" t="s">
        <v>113</v>
      </c>
      <c r="D19" s="274" t="s">
        <v>114</v>
      </c>
      <c r="E19" s="466" t="s">
        <v>115</v>
      </c>
      <c r="F19" s="466"/>
      <c r="G19" s="466"/>
      <c r="H19" s="466"/>
      <c r="I19" s="467"/>
    </row>
    <row r="20" spans="1:9" ht="12.75">
      <c r="A20" s="272" t="s">
        <v>116</v>
      </c>
      <c r="B20" s="275">
        <v>3</v>
      </c>
      <c r="C20" s="275">
        <v>5.5</v>
      </c>
      <c r="D20" s="276">
        <v>3</v>
      </c>
      <c r="E20" s="466" t="s">
        <v>117</v>
      </c>
      <c r="F20" s="466"/>
      <c r="G20" s="466"/>
      <c r="H20" s="466"/>
      <c r="I20" s="467"/>
    </row>
    <row r="21" spans="1:9" ht="12.75">
      <c r="A21" s="272" t="s">
        <v>118</v>
      </c>
      <c r="B21" s="275">
        <v>0.8</v>
      </c>
      <c r="C21" s="275">
        <v>1</v>
      </c>
      <c r="D21" s="276">
        <v>0.8</v>
      </c>
      <c r="E21" s="483" t="s">
        <v>119</v>
      </c>
      <c r="F21" s="484"/>
      <c r="G21" s="484"/>
      <c r="H21" s="484"/>
      <c r="I21" s="485"/>
    </row>
    <row r="22" spans="1:9" ht="12.75">
      <c r="A22" s="272" t="s">
        <v>120</v>
      </c>
      <c r="B22" s="277">
        <v>0.97</v>
      </c>
      <c r="C22" s="277">
        <v>1.27</v>
      </c>
      <c r="D22" s="276">
        <v>0.97</v>
      </c>
      <c r="E22" s="483" t="s">
        <v>121</v>
      </c>
      <c r="F22" s="486"/>
      <c r="G22" s="486"/>
      <c r="H22" s="486"/>
      <c r="I22" s="487"/>
    </row>
    <row r="23" spans="1:9" ht="12.75">
      <c r="A23" s="272" t="s">
        <v>122</v>
      </c>
      <c r="B23" s="277">
        <v>0.59</v>
      </c>
      <c r="C23" s="277">
        <v>1.39</v>
      </c>
      <c r="D23" s="276">
        <v>0.59</v>
      </c>
      <c r="E23" s="483" t="s">
        <v>123</v>
      </c>
      <c r="F23" s="486"/>
      <c r="G23" s="486"/>
      <c r="H23" s="486"/>
      <c r="I23" s="487"/>
    </row>
    <row r="24" spans="1:9" ht="12.75">
      <c r="A24" s="272" t="s">
        <v>96</v>
      </c>
      <c r="B24" s="275">
        <v>6.16</v>
      </c>
      <c r="C24" s="275">
        <v>8.96</v>
      </c>
      <c r="D24" s="276">
        <v>6.16</v>
      </c>
      <c r="E24" s="466" t="s">
        <v>124</v>
      </c>
      <c r="F24" s="466"/>
      <c r="G24" s="466"/>
      <c r="H24" s="466"/>
      <c r="I24" s="467"/>
    </row>
    <row r="25" spans="1:11" ht="12.75">
      <c r="A25" s="272" t="s">
        <v>125</v>
      </c>
      <c r="B25" s="275">
        <v>5.65</v>
      </c>
      <c r="C25" s="275">
        <v>10.65</v>
      </c>
      <c r="D25" s="277">
        <v>5.65</v>
      </c>
      <c r="E25" s="466" t="s">
        <v>126</v>
      </c>
      <c r="F25" s="466"/>
      <c r="G25" s="466"/>
      <c r="H25" s="466"/>
      <c r="I25" s="467"/>
      <c r="K25" s="278"/>
    </row>
    <row r="26" spans="1:9" ht="12.75">
      <c r="A26" s="279"/>
      <c r="B26" s="46"/>
      <c r="C26" s="46"/>
      <c r="D26" s="3"/>
      <c r="E26" s="46"/>
      <c r="F26" s="46"/>
      <c r="G26" s="46"/>
      <c r="H26" s="46"/>
      <c r="I26" s="47"/>
    </row>
    <row r="27" spans="1:9" ht="30.75" customHeight="1">
      <c r="A27" s="279"/>
      <c r="B27" s="280"/>
      <c r="C27" s="281" t="s">
        <v>9</v>
      </c>
      <c r="D27" s="282">
        <f>IF(OR(B38="",D20="",D21="",D22="",D23="",D24=""),0,IF(B29="FORA DO LIMITE !","",ROUND((((1+D20/100+D21/100+D22/100)*(1+D23/100)*(1+D24/100)/(1-(B39/100)))-1)*100,2)))</f>
        <v>28.82</v>
      </c>
      <c r="E27" s="283" t="s">
        <v>127</v>
      </c>
      <c r="F27" s="46"/>
      <c r="G27" s="46"/>
      <c r="H27" s="46"/>
      <c r="I27" s="47"/>
    </row>
    <row r="28" spans="1:9" ht="18">
      <c r="A28" s="279"/>
      <c r="B28" s="284"/>
      <c r="C28" s="285"/>
      <c r="D28" s="286"/>
      <c r="E28" s="287"/>
      <c r="F28" s="46"/>
      <c r="G28" s="46"/>
      <c r="H28" s="46"/>
      <c r="I28" s="47"/>
    </row>
    <row r="29" spans="1:9" ht="22.5" customHeight="1">
      <c r="A29" s="288" t="s">
        <v>128</v>
      </c>
      <c r="B29" s="289">
        <f>IF(OR(B38="",D20="",D21="",D22="",D23="",D24=""),0,IF(OR(ROUND((((1+D20/100+D21/100+D22/100)*(1+D23/100)*(1+D24/100)/(1-((B39-B37)/100)))-1)*100,2)&gt;25,ROUND((((1+D20/100+D21/100+D22/100)*(1+D23/100)*(1+D24/100)/(1-((B39-B37)/100)))-1)*100,2)&lt;20.34),"FORA DO LIMITE !",ROUND((((1+D20/100+D21/100+D22/100)*(1+D23/100)*(1+D24/100)/(1-((B39-B37)/100)))-1)*100,2)))</f>
        <v>22.47</v>
      </c>
      <c r="C29" s="290" t="s">
        <v>129</v>
      </c>
      <c r="D29" s="286"/>
      <c r="E29" s="287"/>
      <c r="F29" s="46"/>
      <c r="G29" s="46"/>
      <c r="H29" s="46"/>
      <c r="I29" s="47"/>
    </row>
    <row r="30" spans="1:9" ht="18" customHeight="1">
      <c r="A30" s="288"/>
      <c r="B30" s="291"/>
      <c r="C30" s="290"/>
      <c r="D30" s="286"/>
      <c r="E30" s="287"/>
      <c r="F30" s="46"/>
      <c r="G30" s="46"/>
      <c r="H30" s="46"/>
      <c r="I30" s="47"/>
    </row>
    <row r="31" spans="1:9" ht="12.75">
      <c r="A31" s="279" t="s">
        <v>130</v>
      </c>
      <c r="B31" s="284"/>
      <c r="C31" s="292"/>
      <c r="D31" s="293"/>
      <c r="E31" s="46"/>
      <c r="F31" s="46"/>
      <c r="G31" s="46"/>
      <c r="H31" s="46"/>
      <c r="I31" s="47"/>
    </row>
    <row r="32" spans="1:9" ht="12.75">
      <c r="A32" s="279" t="s">
        <v>131</v>
      </c>
      <c r="B32" s="284"/>
      <c r="C32" s="292"/>
      <c r="D32" s="293"/>
      <c r="E32" s="46"/>
      <c r="F32" s="46"/>
      <c r="G32" s="46"/>
      <c r="H32" s="46"/>
      <c r="I32" s="47"/>
    </row>
    <row r="33" spans="1:9" ht="12.75">
      <c r="A33" s="279"/>
      <c r="B33" s="284"/>
      <c r="C33" s="292"/>
      <c r="D33" s="293"/>
      <c r="E33" s="46"/>
      <c r="F33" s="46"/>
      <c r="G33" s="46"/>
      <c r="H33" s="46"/>
      <c r="I33" s="47"/>
    </row>
    <row r="34" spans="1:9" ht="12.75" customHeight="1">
      <c r="A34" s="294" t="s">
        <v>132</v>
      </c>
      <c r="B34" s="295" t="s">
        <v>11</v>
      </c>
      <c r="C34" s="296"/>
      <c r="D34" s="293"/>
      <c r="E34" s="46"/>
      <c r="F34" s="46"/>
      <c r="G34" s="46"/>
      <c r="H34" s="46"/>
      <c r="I34" s="47"/>
    </row>
    <row r="35" spans="1:9" ht="12.75">
      <c r="A35" s="297" t="s">
        <v>74</v>
      </c>
      <c r="B35" s="275">
        <v>0.65</v>
      </c>
      <c r="C35" s="296"/>
      <c r="D35" s="293"/>
      <c r="E35" s="46"/>
      <c r="F35" s="46"/>
      <c r="G35" s="46"/>
      <c r="H35" s="46"/>
      <c r="I35" s="47"/>
    </row>
    <row r="36" spans="1:9" ht="12.75">
      <c r="A36" s="297" t="s">
        <v>72</v>
      </c>
      <c r="B36" s="275">
        <v>3</v>
      </c>
      <c r="C36" s="296"/>
      <c r="D36" s="293"/>
      <c r="E36" s="46"/>
      <c r="F36" s="46"/>
      <c r="G36" s="46"/>
      <c r="H36" s="46"/>
      <c r="I36" s="47"/>
    </row>
    <row r="37" spans="1:9" ht="12.75">
      <c r="A37" s="297" t="s">
        <v>133</v>
      </c>
      <c r="B37" s="275">
        <v>4.5</v>
      </c>
      <c r="C37" s="298" t="s">
        <v>134</v>
      </c>
      <c r="D37" s="293"/>
      <c r="E37" s="46"/>
      <c r="F37" s="46"/>
      <c r="G37" s="46"/>
      <c r="H37" s="46"/>
      <c r="I37" s="47"/>
    </row>
    <row r="38" spans="1:9" ht="13.5" customHeight="1" thickBot="1">
      <c r="A38" s="297" t="s">
        <v>73</v>
      </c>
      <c r="B38" s="299">
        <f>IF(OR(G42="",I41=""),"",IF(ROUND(I41*G42*100,2)&gt;5,"ERRO",(ROUND(I41*G42*100,2))))</f>
        <v>5</v>
      </c>
      <c r="C38" s="300"/>
      <c r="D38" s="293"/>
      <c r="E38" s="46"/>
      <c r="F38" s="46"/>
      <c r="G38" s="46"/>
      <c r="H38" s="46"/>
      <c r="I38" s="47"/>
    </row>
    <row r="39" spans="1:9" ht="13.5" thickBot="1">
      <c r="A39" s="301" t="s">
        <v>135</v>
      </c>
      <c r="B39" s="302">
        <f>IF(B38="","",SUM(B35:B38))</f>
        <v>13.15</v>
      </c>
      <c r="C39" s="292"/>
      <c r="D39" s="293"/>
      <c r="E39" s="46"/>
      <c r="F39" s="46"/>
      <c r="G39" s="46"/>
      <c r="H39" s="46"/>
      <c r="I39" s="47"/>
    </row>
    <row r="40" spans="1:9" ht="12.75">
      <c r="A40" s="303"/>
      <c r="B40" s="292"/>
      <c r="C40" s="292"/>
      <c r="D40" s="293"/>
      <c r="E40" s="46"/>
      <c r="F40" s="46"/>
      <c r="G40" s="46"/>
      <c r="H40" s="46"/>
      <c r="I40" s="47"/>
    </row>
    <row r="41" spans="1:9" ht="12.75">
      <c r="A41" s="304" t="s">
        <v>136</v>
      </c>
      <c r="B41" s="305"/>
      <c r="C41" s="305"/>
      <c r="D41" s="305"/>
      <c r="E41" s="305"/>
      <c r="F41" s="305"/>
      <c r="G41" s="305"/>
      <c r="H41" s="46"/>
      <c r="I41" s="306">
        <v>1</v>
      </c>
    </row>
    <row r="42" spans="1:9" ht="12.75">
      <c r="A42" s="304" t="s">
        <v>137</v>
      </c>
      <c r="B42" s="305"/>
      <c r="C42" s="305"/>
      <c r="D42" s="305"/>
      <c r="E42" s="305"/>
      <c r="F42" s="305"/>
      <c r="G42" s="307">
        <v>0.05</v>
      </c>
      <c r="H42" s="305" t="s">
        <v>138</v>
      </c>
      <c r="I42" s="47"/>
    </row>
    <row r="43" spans="1:9" ht="12.75">
      <c r="A43" s="303"/>
      <c r="B43" s="292"/>
      <c r="C43" s="292"/>
      <c r="D43" s="293"/>
      <c r="E43" s="46"/>
      <c r="F43" s="46"/>
      <c r="G43" s="46"/>
      <c r="H43" s="46"/>
      <c r="I43" s="47"/>
    </row>
    <row r="44" spans="1:9" ht="15.75">
      <c r="A44" s="468" t="s">
        <v>139</v>
      </c>
      <c r="B44" s="469"/>
      <c r="C44" s="469"/>
      <c r="D44" s="469"/>
      <c r="E44" s="469"/>
      <c r="F44" s="469"/>
      <c r="G44" s="469"/>
      <c r="H44" s="469"/>
      <c r="I44" s="470"/>
    </row>
    <row r="45" spans="1:9" ht="7.5" customHeight="1" thickBot="1">
      <c r="A45" s="279"/>
      <c r="B45" s="46"/>
      <c r="C45" s="46"/>
      <c r="D45" s="46"/>
      <c r="E45" s="46"/>
      <c r="F45" s="46"/>
      <c r="G45" s="46"/>
      <c r="H45" s="46"/>
      <c r="I45" s="47"/>
    </row>
    <row r="46" spans="1:9" ht="9.75" customHeight="1" thickTop="1">
      <c r="A46" s="471" t="s">
        <v>140</v>
      </c>
      <c r="B46" s="472"/>
      <c r="C46" s="472"/>
      <c r="D46" s="472"/>
      <c r="E46" s="472"/>
      <c r="F46" s="472"/>
      <c r="G46" s="472"/>
      <c r="H46" s="472"/>
      <c r="I46" s="473"/>
    </row>
    <row r="47" spans="1:9" ht="9.75" customHeight="1">
      <c r="A47" s="474"/>
      <c r="B47" s="475"/>
      <c r="C47" s="475"/>
      <c r="D47" s="475"/>
      <c r="E47" s="475"/>
      <c r="F47" s="475"/>
      <c r="G47" s="475"/>
      <c r="H47" s="475"/>
      <c r="I47" s="476"/>
    </row>
    <row r="48" spans="1:9" ht="9.75" customHeight="1" thickBot="1">
      <c r="A48" s="477"/>
      <c r="B48" s="478"/>
      <c r="C48" s="478"/>
      <c r="D48" s="478"/>
      <c r="E48" s="478"/>
      <c r="F48" s="478"/>
      <c r="G48" s="478"/>
      <c r="H48" s="478"/>
      <c r="I48" s="479"/>
    </row>
    <row r="49" spans="1:9" ht="9.75" customHeight="1" thickTop="1">
      <c r="A49" s="308"/>
      <c r="B49" s="309"/>
      <c r="C49" s="309"/>
      <c r="D49" s="309"/>
      <c r="E49" s="309"/>
      <c r="F49" s="309"/>
      <c r="G49" s="309"/>
      <c r="H49" s="309"/>
      <c r="I49" s="310"/>
    </row>
    <row r="50" spans="1:9" ht="9.75" customHeight="1">
      <c r="A50" s="308"/>
      <c r="B50" s="309"/>
      <c r="C50" s="309"/>
      <c r="D50" s="309"/>
      <c r="E50" s="309"/>
      <c r="F50" s="309"/>
      <c r="G50" s="309"/>
      <c r="H50" s="309"/>
      <c r="I50" s="310"/>
    </row>
    <row r="51" spans="1:9" ht="9.75" customHeight="1">
      <c r="A51" s="308"/>
      <c r="B51" s="309"/>
      <c r="C51" s="309"/>
      <c r="D51" s="309"/>
      <c r="E51" s="309"/>
      <c r="F51" s="309"/>
      <c r="G51" s="309"/>
      <c r="H51" s="309"/>
      <c r="I51" s="310"/>
    </row>
    <row r="52" spans="1:9" ht="9.75" customHeight="1">
      <c r="A52" s="308"/>
      <c r="B52" s="309"/>
      <c r="C52" s="309"/>
      <c r="D52" s="309"/>
      <c r="E52" s="309"/>
      <c r="F52" s="309"/>
      <c r="G52" s="309"/>
      <c r="H52" s="309"/>
      <c r="I52" s="310"/>
    </row>
    <row r="53" spans="1:9" ht="12.75">
      <c r="A53" s="311"/>
      <c r="B53" s="312"/>
      <c r="C53" s="312"/>
      <c r="D53" s="312"/>
      <c r="E53" s="312"/>
      <c r="F53" s="312"/>
      <c r="G53" s="312"/>
      <c r="H53" s="312"/>
      <c r="I53" s="313"/>
    </row>
    <row r="54" spans="1:9" ht="12.75">
      <c r="A54" s="375" t="s">
        <v>141</v>
      </c>
      <c r="B54" s="360"/>
      <c r="C54" s="360"/>
      <c r="D54" s="360"/>
      <c r="E54" s="360"/>
      <c r="F54" s="360"/>
      <c r="G54" s="360"/>
      <c r="H54" s="360"/>
      <c r="I54" s="376"/>
    </row>
    <row r="55" spans="1:9" ht="12.75">
      <c r="A55" s="377" t="s">
        <v>142</v>
      </c>
      <c r="B55" s="378"/>
      <c r="C55" s="378"/>
      <c r="D55" s="378"/>
      <c r="E55" s="378"/>
      <c r="F55" s="378"/>
      <c r="G55" s="378"/>
      <c r="H55" s="378"/>
      <c r="I55" s="379"/>
    </row>
    <row r="56" spans="1:9" ht="13.5" thickBot="1">
      <c r="A56" s="314"/>
      <c r="B56" s="315"/>
      <c r="C56" s="315"/>
      <c r="D56" s="315"/>
      <c r="E56" s="315"/>
      <c r="F56" s="315"/>
      <c r="G56" s="315"/>
      <c r="H56" s="315"/>
      <c r="I56" s="316"/>
    </row>
  </sheetData>
  <sheetProtection/>
  <mergeCells count="18">
    <mergeCell ref="A8:I8"/>
    <mergeCell ref="A9:I9"/>
    <mergeCell ref="A11:I11"/>
    <mergeCell ref="A13:I13"/>
    <mergeCell ref="A15:I15"/>
    <mergeCell ref="J15:L15"/>
    <mergeCell ref="A17:I17"/>
    <mergeCell ref="E19:I19"/>
    <mergeCell ref="E20:I20"/>
    <mergeCell ref="E21:I21"/>
    <mergeCell ref="E22:I22"/>
    <mergeCell ref="E23:I23"/>
    <mergeCell ref="E24:I24"/>
    <mergeCell ref="E25:I25"/>
    <mergeCell ref="A44:I44"/>
    <mergeCell ref="A46:I48"/>
    <mergeCell ref="A54:I54"/>
    <mergeCell ref="A55:I55"/>
  </mergeCells>
  <conditionalFormatting sqref="B43 D25 B40">
    <cfRule type="cellIs" priority="1" dxfId="3" operator="equal" stopIfTrue="1">
      <formula>0</formula>
    </cfRule>
  </conditionalFormatting>
  <conditionalFormatting sqref="D20:D24">
    <cfRule type="cellIs" priority="2" dxfId="7" operator="equal" stopIfTrue="1">
      <formula>""</formula>
    </cfRule>
    <cfRule type="cellIs" priority="3" dxfId="6" operator="notEqual" stopIfTrue="1">
      <formula>""</formula>
    </cfRule>
  </conditionalFormatting>
  <conditionalFormatting sqref="D27:D30">
    <cfRule type="cellIs" priority="4" dxfId="5" operator="equal" stopIfTrue="1">
      <formula>0</formula>
    </cfRule>
    <cfRule type="cellIs" priority="5" dxfId="0" operator="equal" stopIfTrue="1">
      <formula>"FORA DO LIMITE !"</formula>
    </cfRule>
  </conditionalFormatting>
  <conditionalFormatting sqref="B29:B30">
    <cfRule type="cellIs" priority="6" dxfId="3" operator="equal" stopIfTrue="1">
      <formula>0</formula>
    </cfRule>
    <cfRule type="cellIs" priority="7" dxfId="2" operator="equal" stopIfTrue="1">
      <formula>"FORA DO LIMITE !"</formula>
    </cfRule>
  </conditionalFormatting>
  <conditionalFormatting sqref="B38">
    <cfRule type="cellIs" priority="8" dxfId="0" operator="equal" stopIfTrue="1">
      <formula>"ERRO"</formula>
    </cfRule>
  </conditionalFormatting>
  <conditionalFormatting sqref="B39">
    <cfRule type="cellIs" priority="9" dxfId="0" operator="equal" stopIfTrue="1">
      <formula>"ERRO"</formula>
    </cfRule>
  </conditionalFormatting>
  <dataValidations count="8">
    <dataValidation type="decimal" allowBlank="1" showInputMessage="1" showErrorMessage="1" sqref="D25">
      <formula1>5.65</formula1>
      <formula2>10.65</formula2>
    </dataValidation>
    <dataValidation type="decimal" allowBlank="1" showInputMessage="1" showErrorMessage="1" sqref="D23">
      <formula1>0.59</formula1>
      <formula2>1.39</formula2>
    </dataValidation>
    <dataValidation type="decimal" allowBlank="1" showInputMessage="1" showErrorMessage="1" sqref="D21">
      <formula1>0.8</formula1>
      <formula2>1</formula2>
    </dataValidation>
    <dataValidation type="decimal" allowBlank="1" showInputMessage="1" showErrorMessage="1" sqref="D20">
      <formula1>3</formula1>
      <formula2>5.5</formula2>
    </dataValidation>
    <dataValidation type="decimal" allowBlank="1" showInputMessage="1" showErrorMessage="1" sqref="D22">
      <formula1>0.97</formula1>
      <formula2>1.27</formula2>
    </dataValidation>
    <dataValidation type="decimal" allowBlank="1" showInputMessage="1" showErrorMessage="1" sqref="D24">
      <formula1>6.16</formula1>
      <formula2>8.96</formula2>
    </dataValidation>
    <dataValidation type="decimal" allowBlank="1" showInputMessage="1" showErrorMessage="1" sqref="G42">
      <formula1>0</formula1>
      <formula2>0.05</formula2>
    </dataValidation>
    <dataValidation type="decimal" allowBlank="1" showInputMessage="1" showErrorMessage="1" sqref="I41">
      <formula1>0</formula1>
      <formula2>1</formula2>
    </dataValidation>
  </dataValidation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8" r:id="rId2"/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SheetLayoutView="100" zoomScalePageLayoutView="0" workbookViewId="0" topLeftCell="A1">
      <selection activeCell="C14" sqref="C14"/>
    </sheetView>
  </sheetViews>
  <sheetFormatPr defaultColWidth="9.140625" defaultRowHeight="12.75"/>
  <cols>
    <col min="1" max="1" width="9.140625" style="240" customWidth="1"/>
    <col min="2" max="2" width="47.421875" style="241" customWidth="1"/>
    <col min="3" max="3" width="9.140625" style="243" customWidth="1"/>
    <col min="4" max="4" width="9.7109375" style="244" bestFit="1" customWidth="1"/>
    <col min="5" max="5" width="23.28125" style="245" customWidth="1"/>
    <col min="6" max="6" width="9.140625" style="245" customWidth="1"/>
  </cols>
  <sheetData>
    <row r="1" spans="1:3" ht="38.25">
      <c r="A1" s="246" t="s">
        <v>102</v>
      </c>
      <c r="B1" s="317" t="s">
        <v>101</v>
      </c>
      <c r="C1" s="243" t="s">
        <v>93</v>
      </c>
    </row>
    <row r="2" spans="1:6" ht="38.25">
      <c r="A2" s="243">
        <v>4824</v>
      </c>
      <c r="B2" s="241" t="s">
        <v>95</v>
      </c>
      <c r="C2" s="243" t="s">
        <v>94</v>
      </c>
      <c r="D2" s="244">
        <v>11</v>
      </c>
      <c r="E2" s="245">
        <v>0.34</v>
      </c>
      <c r="F2" s="245">
        <f>+D2*E2</f>
        <v>3.74</v>
      </c>
    </row>
    <row r="3" spans="1:6" ht="12.75">
      <c r="A3" s="243">
        <v>7353</v>
      </c>
      <c r="B3" s="242" t="s">
        <v>97</v>
      </c>
      <c r="C3" s="243" t="s">
        <v>96</v>
      </c>
      <c r="D3" s="244">
        <v>0.10584</v>
      </c>
      <c r="E3" s="245">
        <v>20.1</v>
      </c>
      <c r="F3" s="245">
        <f>+D3*E3</f>
        <v>2.127384</v>
      </c>
    </row>
    <row r="4" spans="1:6" ht="12.75">
      <c r="A4" s="243">
        <v>88309</v>
      </c>
      <c r="B4" s="242" t="s">
        <v>98</v>
      </c>
      <c r="C4" s="243" t="s">
        <v>51</v>
      </c>
      <c r="D4" s="244">
        <v>0.35</v>
      </c>
      <c r="E4" s="245">
        <v>17.38</v>
      </c>
      <c r="F4" s="245">
        <f>+D4*E4</f>
        <v>6.082999999999999</v>
      </c>
    </row>
    <row r="5" spans="1:6" ht="12.75">
      <c r="A5" s="243">
        <v>88316</v>
      </c>
      <c r="B5" s="242" t="s">
        <v>99</v>
      </c>
      <c r="C5" s="243" t="s">
        <v>51</v>
      </c>
      <c r="D5" s="244">
        <v>1.685</v>
      </c>
      <c r="E5" s="245">
        <v>14.18</v>
      </c>
      <c r="F5" s="245">
        <f>+D5*E5</f>
        <v>23.8933</v>
      </c>
    </row>
    <row r="6" spans="1:6" ht="25.5">
      <c r="A6" s="243">
        <v>95276</v>
      </c>
      <c r="B6" s="242" t="s">
        <v>100</v>
      </c>
      <c r="C6" s="243" t="s">
        <v>19</v>
      </c>
      <c r="D6" s="244">
        <v>2</v>
      </c>
      <c r="E6" s="245">
        <v>2.1</v>
      </c>
      <c r="F6" s="245">
        <f>+D6*E6</f>
        <v>4.2</v>
      </c>
    </row>
    <row r="7" spans="5:6" ht="12.75">
      <c r="E7" s="250" t="s">
        <v>104</v>
      </c>
      <c r="F7" s="245">
        <f>SUM(F2:F6)</f>
        <v>40.043684</v>
      </c>
    </row>
    <row r="8" spans="5:6" ht="12.75">
      <c r="E8" s="249" t="s">
        <v>103</v>
      </c>
      <c r="F8" s="248">
        <f>+F7*1.2882</f>
        <v>51.5842737288</v>
      </c>
    </row>
    <row r="10" ht="12.75">
      <c r="F10" s="247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Tarcisio</dc:creator>
  <cp:keywords/>
  <dc:description/>
  <cp:lastModifiedBy>PMCg</cp:lastModifiedBy>
  <cp:lastPrinted>2018-11-09T12:43:55Z</cp:lastPrinted>
  <dcterms:created xsi:type="dcterms:W3CDTF">2009-01-06T00:12:50Z</dcterms:created>
  <dcterms:modified xsi:type="dcterms:W3CDTF">2018-11-09T12:50:30Z</dcterms:modified>
  <cp:category/>
  <cp:version/>
  <cp:contentType/>
  <cp:contentStatus/>
</cp:coreProperties>
</file>