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5"/>
  </bookViews>
  <sheets>
    <sheet name="MODELO - Anexo da Resolução TC " sheetId="1" r:id="rId1"/>
    <sheet name="1º TRIMESTRE" sheetId="2" r:id="rId2"/>
    <sheet name="2º TRIMESTRE" sheetId="3" r:id="rId3"/>
    <sheet name="3º TRIMESTRE" sheetId="4" r:id="rId4"/>
    <sheet name="4º TRIMESTRE" sheetId="5" r:id="rId5"/>
    <sheet name="CONSOLIDADO - Prestação de Cont" sheetId="6" r:id="rId6"/>
  </sheets>
  <definedNames>
    <definedName name="_xlnm.Print_Titles" localSheetId="1">('1º TRIMESTRE'!$A:$B,'1º TRIMESTRE'!$1:$7)</definedName>
    <definedName name="_xlnm.Print_Titles" localSheetId="2">('2º TRIMESTRE'!$A:$B,'2º TRIMESTRE'!$1:$7)</definedName>
    <definedName name="_xlnm.Print_Titles" localSheetId="3">('3º TRIMESTRE'!$A:$B,'3º TRIMESTRE'!$1:$7)</definedName>
    <definedName name="_xlnm.Print_Titles" localSheetId="4">('4º TRIMESTRE'!$A:$B,'4º TRIMESTRE'!$1:$7)</definedName>
    <definedName name="_xlnm.Print_Titles" localSheetId="5">('CONSOLIDADO - Prestação de Cont'!$A:$B,'CONSOLIDADO - Prestação de Cont'!$1:$7)</definedName>
    <definedName name="_xlnm.Print_Area" localSheetId="0">'MODELO - Anexo da Resolução TC '!$A$1:$V$61</definedName>
  </definedNames>
  <calcPr fullCalcOnLoad="1"/>
</workbook>
</file>

<file path=xl/sharedStrings.xml><?xml version="1.0" encoding="utf-8"?>
<sst xmlns="http://schemas.openxmlformats.org/spreadsheetml/2006/main" count="1314" uniqueCount="345">
  <si>
    <t>MAPA DEMONSTRATIVO DE OBRAS E SERVIÇOS DE ENGENHARIA</t>
  </si>
  <si>
    <r>
      <t xml:space="preserve">UNIDADE: </t>
    </r>
    <r>
      <rPr>
        <sz val="10"/>
        <rFont val="Arial"/>
        <family val="2"/>
      </rPr>
      <t>(1)</t>
    </r>
  </si>
  <si>
    <r>
      <t xml:space="preserve">UNIDADE ORÇAMENTÁRIA: </t>
    </r>
    <r>
      <rPr>
        <sz val="10"/>
        <rFont val="Arial"/>
        <family val="2"/>
      </rPr>
      <t>(2)</t>
    </r>
  </si>
  <si>
    <r>
      <t xml:space="preserve">EXERCÍCIO: </t>
    </r>
    <r>
      <rPr>
        <sz val="10"/>
        <rFont val="Arial"/>
        <family val="2"/>
      </rPr>
      <t>(3)</t>
    </r>
  </si>
  <si>
    <t>___________________________________________________</t>
  </si>
  <si>
    <r>
      <t xml:space="preserve">PERÍODO REFERENCIAL: </t>
    </r>
    <r>
      <rPr>
        <sz val="10"/>
        <rFont val="Arial"/>
        <family val="2"/>
      </rPr>
      <t>(4)</t>
    </r>
  </si>
  <si>
    <t>Nome, CPF, cargo/função e assinatura do responsável pelo preenchimento (27)</t>
  </si>
  <si>
    <t>Nome, CPF, cargo/função e assinatura do responsável pela unidade (28)</t>
  </si>
  <si>
    <t>Nome, CPF, cargo/função e assinatura do ordenador de despesa (29)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</si>
  <si>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</si>
  <si>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</si>
  <si>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</si>
  <si>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</si>
  <si>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</si>
  <si>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</si>
  <si>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REAJUSTE
(R$)</t>
  </si>
  <si>
    <t>EXECUÇÃO</t>
  </si>
  <si>
    <t>SITUAÇÃO</t>
  </si>
  <si>
    <t>Nº/Ano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</si>
  <si>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</si>
  <si>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</si>
  <si>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</si>
  <si>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</si>
  <si>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</si>
  <si>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</si>
  <si>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</si>
  <si>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</si>
  <si>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</si>
  <si>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</si>
  <si>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
(R$)</t>
  </si>
  <si>
    <t>NATUREZA DA DESPESA</t>
  </si>
  <si>
    <t>VALOR MEDIDO ACUMULADO
(R$)</t>
  </si>
  <si>
    <t>VALOR PAGO ACUMULADO NO PERÍODO
(R$)</t>
  </si>
  <si>
    <t>VALOR PAGO ACUMULADO NO EXERCÍCIO
(R$)</t>
  </si>
  <si>
    <t>VALOR  PAGO ACUMULADO NA OBRA OU SERVIÇO
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</si>
  <si>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</si>
  <si>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</si>
  <si>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</si>
  <si>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</si>
  <si>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</si>
  <si>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</si>
  <si>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</si>
  <si>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</si>
  <si>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</si>
  <si>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</si>
  <si>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</si>
  <si>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</si>
  <si>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</si>
  <si>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</si>
  <si>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</si>
  <si>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</si>
  <si>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</si>
  <si>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</si>
  <si>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</si>
  <si>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</si>
  <si>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</si>
  <si>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</si>
  <si>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LEGENDA:</t>
  </si>
  <si>
    <t>(1)</t>
  </si>
  <si>
    <t>Unidade Gestora (Prefeituras, Secretarias Municipais, Empresas Públicas, Autarquias etc.);</t>
  </si>
  <si>
    <t>(2)</t>
  </si>
  <si>
    <t>Órgão ou entidade com competência para autorizar despesas ou empenhar;</t>
  </si>
  <si>
    <t>(3)</t>
  </si>
  <si>
    <t>Exercício Financeiro;</t>
  </si>
  <si>
    <t>(4)</t>
  </si>
  <si>
    <t>Período a que se referem as informações. Exemplo: 1º Trimestre;</t>
  </si>
  <si>
    <t>Número da licitação em série anual. Inserir antes do número a referência da modalidade da licitação (Concorrência-CC; Tomada de Preços-TP; Convite-CV; na hipótese de ocorrência de Dispensa de Licitação-DP ou Inexigibilidade-IN) e após o número (três dígitos), a referência ao ano (quatro dígitos) da licitação/dispensa/inexigibilidade. Exemplos: CC010/2005 (Concorrência de número 10 ocorrida em 2005), DP011/2004;</t>
  </si>
  <si>
    <t>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</t>
  </si>
  <si>
    <t>Número e ano do Convênio (se houver);</t>
  </si>
  <si>
    <t>Nome do órgão Concedente. Exemplos: Ministério da Educação, Secretaria de Infra-estrutura do Governo do Estado;</t>
  </si>
  <si>
    <t>Valor do repasse;</t>
  </si>
  <si>
    <t>Valor da contrapartida</t>
  </si>
  <si>
    <t>CNPJ da empresa contratada para execução dos serviços;</t>
  </si>
  <si>
    <t>Razão Social da empresa contratada para execução dos serviços;</t>
  </si>
  <si>
    <t>Número do contrato e a referência ao ano da contratação.  Exemplo: 15/2004 (contrato de número 15 do ano de 2004);</t>
  </si>
  <si>
    <t>Data da Ordem de Serviço ou do efetivo início da obra;</t>
  </si>
  <si>
    <t>Prazo previsto no termo de contrato, ou documento equivalente, para execução das obras e serviços;</t>
  </si>
  <si>
    <t>Valor contratado para execução da obra/serviço;</t>
  </si>
  <si>
    <t>No caso de obras/serviços concluídos/paralisados deverá ser informada a data de conclusão/paralisação;</t>
  </si>
  <si>
    <t>Prazo total aditado (considerando todos os aditivos de prazo para a obra/serviço);</t>
  </si>
  <si>
    <t>Valor aditado acumulado (somatório de todos os aditivos para a obra/serviço);</t>
  </si>
  <si>
    <t>Valor referente ao somatório dos reajustes do contrato ao longo da sua execução (considerar apenas a diferença em relação ao valor originalmente contratado).</t>
  </si>
  <si>
    <t>Codificação das despesas conforme portaria 163/2001 da STN e da SOF. Exemplos: 4.4.90.51 (Obras); 3.3.90.39 (Limpeza Urbana);</t>
  </si>
  <si>
    <t>Somatório dos boletins de medição, relativos aos serviços executados no exercício (despesas orçamentárias e extra-orçamentárias/restos a pagar);</t>
  </si>
  <si>
    <t>Somatório dos valores pagos no período, relativos à obra/serviços (despesas orçamentárias e extra-orçamentárias/restos a pagar);</t>
  </si>
  <si>
    <r>
      <t>(24</t>
    </r>
    <r>
      <rPr>
        <u val="single"/>
        <sz val="10"/>
        <color indexed="8"/>
        <rFont val="Arial"/>
        <family val="2"/>
      </rPr>
      <t>)</t>
    </r>
  </si>
  <si>
    <t>Somatório dos valores pagos no exercício, relativos à obra/serviços (despesas orçamentárias e extra-orçamentárias/restos a pagar);</t>
  </si>
  <si>
    <t>Somatório dos valores pagos no transcorrer da obra/serviço desde o seu início (despesas orçamentárias e extra-orçamentárias/restos a pagar);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</si>
  <si>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</si>
  <si>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(27)</t>
  </si>
  <si>
    <t>Deverá ser colocado o nome legível, o CPF e o cargo/função do Responsável pelo preenchimento da ficha;</t>
  </si>
  <si>
    <t>(28)</t>
  </si>
  <si>
    <t>Deverá ser colocado o nome legível, o CPF e o cargo/função do Responsável pela unidade definida no campo (1);</t>
  </si>
  <si>
    <t>(29)</t>
  </si>
  <si>
    <t>Deverá ser colocado o nome legível, o CPF e o cargo/função do Ordenador de Despesa (Prefeitos, Secretários, etc.).</t>
  </si>
  <si>
    <t>UNIDADE:</t>
  </si>
  <si>
    <t>SECRETARIA DE INFRAESTRUTURA</t>
  </si>
  <si>
    <t>UNIDADE ORÇAMENTÁRIA:</t>
  </si>
  <si>
    <t>EXERCÍCIO:</t>
  </si>
  <si>
    <t>2015</t>
  </si>
  <si>
    <t>PERÍODO REFERENCIAL:</t>
  </si>
  <si>
    <t>JANEIRO A MARÇO</t>
  </si>
  <si>
    <t>Responsável pelo preenchimento</t>
  </si>
  <si>
    <t>Responsável pela Unidade</t>
  </si>
  <si>
    <t>Ordenador de Despesa</t>
  </si>
  <si>
    <t>MODALIDADE /
Nº LICITAÇÃO</t>
  </si>
  <si>
    <t>PREGÃO Nº 008/2014 – processo licitatório nº 023/2014</t>
  </si>
  <si>
    <t>Serviços de manutenção continuada de bens imóveis e vias públicas do município de Camaragibe-PE</t>
  </si>
  <si>
    <t>07.811.641/0001-75</t>
  </si>
  <si>
    <t>MARINHO CONSTRUÇÕES LTDA</t>
  </si>
  <si>
    <t>056/2014</t>
  </si>
  <si>
    <t>180 dias</t>
  </si>
  <si>
    <t>360 dias</t>
  </si>
  <si>
    <t>449051</t>
  </si>
  <si>
    <t>ANDAMENTO</t>
  </si>
  <si>
    <t>processo licitatório nº 062/2013</t>
  </si>
  <si>
    <t>Serviço de revitalização do trecho central de coberta, pintura e limpeza das fachadas, pintura das áreas úteis, reforma dos banheiros públicos no prédio da PMCG e reforma do estacionamento interno da prefeitura de Camaragibe/PE</t>
  </si>
  <si>
    <t>05.654.826/0001-98</t>
  </si>
  <si>
    <t>AGIL EMPREENDIMENTOS E SERVIÇOS ERELI-EPP</t>
  </si>
  <si>
    <t>077/2013</t>
  </si>
  <si>
    <t>120 dias</t>
  </si>
  <si>
    <t>processo licitatório nº 007/2013</t>
  </si>
  <si>
    <t>Serviços de drenagem e desvio de canal com revestimento em concreto armado nos trechos da rua João Gutemberg, trecho da rua Dr. Luiz Guimarães Filho; trecho da rua Laurindo Rabelo – Vera Cruz e trecho da rua Presidente Getúlio Vargas – Alberto Maia – Camaragibe-PE.</t>
  </si>
  <si>
    <t>15.729.834/0001-00</t>
  </si>
  <si>
    <t xml:space="preserve">ROTTA ENGENHARIA E LOCAÇÕES EIRELI ME </t>
  </si>
  <si>
    <t>080/2013</t>
  </si>
  <si>
    <t>DISTRATADO</t>
  </si>
  <si>
    <t>TP Nº 001/2014 – processo licitatório nº 024/2014</t>
  </si>
  <si>
    <t>Serviços de Terraplenagem,drenagem e pavimentação da Rua Conselheiro Pontual/Borralho, Rua do Livramento/Lot Santana, Rua Taguaritinga/Lot Santana,  Rua Armando Soriano/Lot São Jorge, Rua Taguarana/Aldeia de Baixo e Rua Maria das Dores/Timbí – Camaragibe/PE.</t>
  </si>
  <si>
    <t>12.229.586/0001-40</t>
  </si>
  <si>
    <t>PTG SERVIÇOS CONSTRUÇÕES E LOCAÇÕES LTDA</t>
  </si>
  <si>
    <t>058/2014</t>
  </si>
  <si>
    <t>Convite nº 005/2014 – processo licitatório nº 015/2014</t>
  </si>
  <si>
    <t>Serviços de construção de um quiosque para apoio da guarda municipal, dois quiosques destinados aos vendedores de tempero/coentro , adequação do polo de verdura e a construção de quatro banheiros públicos todos na rua Eliza Cabral de Souza – Camaragibe-PE</t>
  </si>
  <si>
    <t>11.873.262/0001-87</t>
  </si>
  <si>
    <t>CONSTENE CONSTRUTORA E TERRAP DO NORDESTE LTDA</t>
  </si>
  <si>
    <t>030/2014</t>
  </si>
  <si>
    <t>CONCORRÊNCIA 001/2013</t>
  </si>
  <si>
    <t>OBRAS DE RECUPERAÇÃO E MELHORIA DE HABITABILIDADE EM ASSENTAMENTOS PRECÁRIOS, INCLUINDO CONTENÇÃO DE ENCOSTAS, PAVIMENTAÇÃO, ACESSIBILIDADE E RECUPERAÇÃO DE MORADIAS EM TABATINGA E BAIRRO DOS ESTADOS</t>
  </si>
  <si>
    <t>0251.161-46/2008</t>
  </si>
  <si>
    <t>MINISTÉRIO DAS CIDADES</t>
  </si>
  <si>
    <t>07.042.353/0001-01</t>
  </si>
  <si>
    <t>PROJECOM PROJETOS E ENGENHARIA DE CONSTRUÇÕES LTDA.</t>
  </si>
  <si>
    <t>042/2013</t>
  </si>
  <si>
    <t>12 MESES</t>
  </si>
  <si>
    <t>EM ANDAMENTO</t>
  </si>
  <si>
    <t>CONCORRÊNCIA 003/2013</t>
  </si>
  <si>
    <t>OBRAS DE CONTENÇÃO DE ENCOSTAS E DRENAGEM NAS RUAS: ÁGUAS MARINHAS-V. DAS PEDREIRAS; STA. VERÔNICA E ERSINA LAPENDA- TIMBI; PARANÁ E ALTO PADRE CÍCERO- B. DOS ESTADOS, ANTÔNIO CAMILO E ARACI- AREEIRO E TRAV. S. PAULO- S. PAULO</t>
  </si>
  <si>
    <t>351.543-75/2011</t>
  </si>
  <si>
    <t>061/2013</t>
  </si>
  <si>
    <t>DP 034/2011</t>
  </si>
  <si>
    <t>CONTENÇÃO DE ENCOSTAS NA RUA JOVELINA ALBUQUERQUE DOS PRAZERES- AREEIRO</t>
  </si>
  <si>
    <t>021/2011</t>
  </si>
  <si>
    <t>ESTADO DE PERNAMBUCO</t>
  </si>
  <si>
    <t>07.708.900/0001-37</t>
  </si>
  <si>
    <t>CARLOS EDUARDO SOUSA ANDRADE</t>
  </si>
  <si>
    <t>151/2011</t>
  </si>
  <si>
    <t>180 DIAS</t>
  </si>
  <si>
    <t>900 DIAS</t>
  </si>
  <si>
    <t>TOMADA DE PREÇOS Nº 006/2014</t>
  </si>
  <si>
    <t xml:space="preserve"> CONTRATAÇÃO DE EMPRESA DE ENGENHARIA PARA EXECUÇÃO DAS OBRAS DE CONSTRUÇÃO DE MUROS DE ARRIMO, DRENAGEM, CONTENÇÃO DE ENCOSTA NA RUA PIAUÍ E RUA DAS PALMEIRAS - BAIRRO DOS ESTADOS NO MUNICÍPIO DE CAMARAGIBE/PE</t>
  </si>
  <si>
    <t>0402.317-26/2011</t>
  </si>
  <si>
    <t>03.608.944/0001-34</t>
  </si>
  <si>
    <t>JEPAC CONSTRUÇÕES  LTDA.</t>
  </si>
  <si>
    <t>093/2014</t>
  </si>
  <si>
    <t>DISPENSA 011/2014</t>
  </si>
  <si>
    <t>SERVIÇOS TÉCNICOS SOCIAIS DE ACOMPANHAMENTO DAS FAMÍLIAS DIRETAMENTE BENEFICIADAS PELA AÇÃO DE APOIO À MELHORIA DAS CONDIÇÕES DE HABITABILIDADE EM ASSENTAMENTOS PRECÁRIOS DE CAMARAGIBE A QUAL PREVÊ OBRAS DE CONTENÇÃO DE ENCOSTAS E MELHORIA DE UNIDADES HABITACIONAIS NAS RUAS: Á. MARINHAS- V. DAS PEDREIRAS; S. VERÔNICA E ERS. LAPENDA- TIMBI; PARANÁ E A. PE. CÍCERO- B. DOS ESTADOS; ARACI E ANT. CAMILO- AREEIRO; 1ª TV. S. PAULO- S. PAULO.</t>
  </si>
  <si>
    <t>10.333.399/0001-86</t>
  </si>
  <si>
    <t>INSTITUTO ENSINAR DE DESENVOLMIENTO SOCIAL</t>
  </si>
  <si>
    <t>063/2014</t>
  </si>
  <si>
    <t>339039</t>
  </si>
  <si>
    <t>DISPENSA 010/2014</t>
  </si>
  <si>
    <t>SERVIÇOS TÉCNICOS SOCIAIS DE ACOMPANHAMENTO DAS FAMÍLIAS DIRETAMENTE BENEFICIADAS PELA AÇÃO DE APOIO À MELHORIA DAS CONDIÇÕES DE HABITABILIDADE EM ASSENTAMENTOS PRECÁRIOS DE CAMARAGIBE A QUAL PREVÊ OBRAS DE CONTENÇÃO DE ENCOSTAS E MELHORIA DE UNIDADES HABITACIONAIS NAS RUAS: DURVAL ROSA BORGES, AMARO COUTINHO E CGO. DA ANDORINHA- TABATINGA; 2ª TRAV. BOM JESUS- B. DOS ESTADOS.</t>
  </si>
  <si>
    <t>062/2014</t>
  </si>
  <si>
    <t>07 MESES</t>
  </si>
  <si>
    <t>TOMADA DE PREÇOS Nº 001/2013</t>
  </si>
  <si>
    <t xml:space="preserve"> ELABORAÇÃO DE PROJETOS BÁSICOS PARA ESTABILIZAÇÃO DE ENCOSTAS NO MUNICÍPIO DE CAMARAGIBE, CONFORME PROCESSO LICITATÓRIO Nº 011/2013.</t>
  </si>
  <si>
    <t>0351.497-13/2011</t>
  </si>
  <si>
    <t>01.631.413/0001-37</t>
  </si>
  <si>
    <t>SEPLANE SERV. DE ENGª E PLAN. DO NODESTE LTDA.</t>
  </si>
  <si>
    <t>028/2013</t>
  </si>
  <si>
    <t>ABRIL A JUNHO</t>
  </si>
  <si>
    <t>PTG SERVIÇOS, CONSTRUÇÕES E LOCAÇÕES LTDA</t>
  </si>
  <si>
    <t>Em andamento</t>
  </si>
  <si>
    <t>TP Nº 008/2014 – processo licitatório nº 088/2014</t>
  </si>
  <si>
    <t>Serviços de terraplenagem,drenagem muro de arrimo e pavimentação nas localidades: Rua Rubi e Travessa; Rua Águas Marinhas e Travessa – bairro do Vale das Pedreiras; trecho da rua dos Psicólogos – Timbí; Rua Pará – Lot. Santana; rua 3 travessa Guarany – Bairro dos Estados - Camaragibe/PE.</t>
  </si>
  <si>
    <t>10.565.011/0001-72</t>
  </si>
  <si>
    <t>PLANALTO PAJEÚ EMPREENDIMENTOS LTDA EPP</t>
  </si>
  <si>
    <t>023/2015</t>
  </si>
  <si>
    <t>Concorrência Nº 002/2015 – processo licitatório nº 012/2015</t>
  </si>
  <si>
    <t>Obras de pavimentação e drenagem em diversas ruas do município de Camaragibe-PE – Lote 01 ao 06</t>
  </si>
  <si>
    <t>1014172-53/2013 1005403-54/2013 1008644-99/2013</t>
  </si>
  <si>
    <t>CAIXA ECONÔMICA FEDERAL</t>
  </si>
  <si>
    <t>07.791.333/0001-25</t>
  </si>
  <si>
    <t>CONSTRUTEC PROJETOS E OBRAS DE ENG CIVIL LTDA</t>
  </si>
  <si>
    <t>043/2015</t>
  </si>
  <si>
    <t>-R$1.472.543,95</t>
  </si>
  <si>
    <t>Concorrência Nº 003/2015 – processo licitatório nº 018/2015</t>
  </si>
  <si>
    <t>Serviços de recapeamento asfáltico em diversas ruas do município de Camaragibe-PE</t>
  </si>
  <si>
    <t>REVOGADO</t>
  </si>
  <si>
    <t>TP Nº 001/2015 – processo licitatório nº 015/2015</t>
  </si>
  <si>
    <t xml:space="preserve">Obras de pavimentação e drenagem no trecho da rua H e I – loteamento São João e São Paulo - Camaragibe-PE </t>
  </si>
  <si>
    <t>1.008.677-99/2015</t>
  </si>
  <si>
    <t>04.822.868/0001-28</t>
  </si>
  <si>
    <t>SEMARH SERV ESPC EM MEIO AMBIENTE E REC HÍDRICOS LTDA</t>
  </si>
  <si>
    <t>054/2015</t>
  </si>
  <si>
    <t>1080 DIAS</t>
  </si>
  <si>
    <t>PARALISADO</t>
  </si>
  <si>
    <t>24 MESES</t>
  </si>
  <si>
    <t>DISPENSA DE LICITAÇÃO POR VALOR</t>
  </si>
  <si>
    <t>REFORMA NO CENTRO DE ESPECIALIDADES ODONTOLÓGICO DO MUNICÍPIO DE CAMARAGIBE – PE</t>
  </si>
  <si>
    <t>ECLIPSE CONSTRUÇÕES – CARLOS EDUARDO DE  SOUZA ANDRADE</t>
  </si>
  <si>
    <t>30 DIAS</t>
  </si>
  <si>
    <t>CONCLUÍDO</t>
  </si>
  <si>
    <t>JULHO A SETEMBRO</t>
  </si>
  <si>
    <t>TP Nº 006/2013 – processo licitatório nº 062/2013</t>
  </si>
  <si>
    <t>AGIL EMPREENDIMENTOS E SERVIÇOS ERELI – EPP</t>
  </si>
  <si>
    <t>TP Nº 004/2015 – processo licitatório nº 029/2015</t>
  </si>
  <si>
    <t>Obras de terraplenagem, drenagem e pavimentação nas localidades: trecho da rua Luiz Ignácio Andrade – Alberto Maia; rua Nova Resende – Santa Mônica; rua Prazeres Lopes – Tabatinga; rua Venceslau Brás – Alberto Maia; rua Elis Regina – Santana no município de Camaragibe-PE</t>
  </si>
  <si>
    <t>066/2015</t>
  </si>
  <si>
    <t>TP Nº 003/2015 – processo licitatório nº 017/2015</t>
  </si>
  <si>
    <t xml:space="preserve">Obras de recapeamento asfáltico na rua Alexandria – Alberto Maia e rua São Eduardo – Areeiro Camaragibe/PE </t>
  </si>
  <si>
    <t>1003.808-33</t>
  </si>
  <si>
    <t>05.623.631/0001-80</t>
  </si>
  <si>
    <t>JEPAC ENGENHARIA LTDA</t>
  </si>
  <si>
    <t>064/2015</t>
  </si>
  <si>
    <t>Obras de recapeamento asfáltico na rua Alexandria – Alberto Maia e rua São Eduardo – Areeiro Camaragibe/PE – Contra Partida</t>
  </si>
  <si>
    <t>Serviços de Terraplenagem,drenagem, muro de arrimo e pavimentação nas localidades: rua Recife Lot. Santana; rua Rubi e Travessa; rua Águas Marinhas e Travessa – Bairro Vale das Pedreiras; trecho da rua dos Psicólogos – Timbí; rua Pará – Lot. Santana; rua 3 Travessa Guarany – Bairro dos Estados – Camaragibe-PE</t>
  </si>
  <si>
    <t>Concorrência nº 002/2015 – processo licitatório nº 012/2015</t>
  </si>
  <si>
    <t>Obras de pavimentação e drenagem em diversas ruas do município de Camaragibe-PE – Contra partida – Lote 05</t>
  </si>
  <si>
    <t>Obras de pavimentação e drenagem em diversas ruas do município de Camaragibe-PE – Lote 05</t>
  </si>
  <si>
    <t>Obras de pavimentação e drenagem em diversas ruas do município de Camaragibe-PE – Lote 03</t>
  </si>
  <si>
    <t>Obras de pavimentação e drenagem em diversas ruas do município de Camaragibe-PE – Lote 06</t>
  </si>
  <si>
    <t>Obras de pavimentação e drenagem em diversas ruas do município de Camaragibe-PE – Contra partida – Lote 03</t>
  </si>
  <si>
    <t>Obras de pavimentação e drenagem em diversas ruas do município de Camaragibe-PE – Contra partida – Lote 06</t>
  </si>
  <si>
    <t>36 MESES</t>
  </si>
  <si>
    <t>TP N°001/2015 – FMS – PROCESSO LICITATÓRIO N° 004/2015 – FMS</t>
  </si>
  <si>
    <t>RECUPERAÇÃO E REFORMA DA MATERNIDADE AMIGA DA FAMILIA</t>
  </si>
  <si>
    <t>07.468.034/0001-53</t>
  </si>
  <si>
    <t>CONSTRUTORA ASSIS LOPES LTDA EPP</t>
  </si>
  <si>
    <t>042/2015</t>
  </si>
  <si>
    <t>90 DIAS</t>
  </si>
  <si>
    <t>TP N°003/2015 – FMS – PROCESSO LICITATÓRIO N° 011/2015 – FMS</t>
  </si>
  <si>
    <t>AMPLIAÇÃO E REFORMA EM 05 (CINCO) UNIDADES BÁSICAS DE SAÚDE DO MUNICIPIO DE CAMARGIBE/PE</t>
  </si>
  <si>
    <t>AMPLIAÇÃO MS PROGRAMA REQUALIFICA UBS REFORMA – TESOURO MUNICIPAL</t>
  </si>
  <si>
    <t>18.033.528/0001-22</t>
  </si>
  <si>
    <t>G A P ENGENHARIA E CONSTRUÇÕES EIRELI – ME</t>
  </si>
  <si>
    <t>071/2015</t>
  </si>
  <si>
    <t xml:space="preserve">180 DIAS </t>
  </si>
  <si>
    <t>OUTUBRO A DEZEMBRO</t>
  </si>
  <si>
    <t>Dispensa por Valor</t>
  </si>
  <si>
    <t>Obras de recuperação da rua Eliza Cabral de Souza do município de Camaragibe/PE</t>
  </si>
  <si>
    <t>07.468.034/0001-54</t>
  </si>
  <si>
    <t>CONSTRUTORA ASSIS LOPES LTDA</t>
  </si>
  <si>
    <t>Concluído</t>
  </si>
  <si>
    <t>Obras de pavimentação e drenagem em diversas ruas do município de Camaragibe-PE – Lote 04 – Contra Partida</t>
  </si>
  <si>
    <t>Obras de pavimentação e drenagem em diversas ruas do município de Camaragibe-PE – Lote 02 – Contra Partida</t>
  </si>
  <si>
    <t xml:space="preserve">Obras de pavimentação e drenagem em diversas ruas do município de Camaragibe-PE – Lote 04 </t>
  </si>
  <si>
    <t>Obras de pavimentação e drenagem em diversas ruas do município de Camaragibe-PE – Lote 01</t>
  </si>
  <si>
    <t>Obras de pavimentação e drenagem em diversas ruas do município de Camaragibe-PE – Lote 02</t>
  </si>
  <si>
    <t>Concorrência nº 004/2013 – processo licitatório nº 058/2013</t>
  </si>
  <si>
    <t>Construção do mercado público de Camaragibe-PE</t>
  </si>
  <si>
    <t>004/2015</t>
  </si>
  <si>
    <t>SEPLAG</t>
  </si>
  <si>
    <t>07.826.791/0001-52</t>
  </si>
  <si>
    <t>USINA DE OBRAS EMPREENDIMENTOS LTDA</t>
  </si>
  <si>
    <t>015/2014</t>
  </si>
  <si>
    <t>TP N° 001/2015 – FMS – PROCESSO LICITATÓRIO N° 004/2015 – FMS</t>
  </si>
  <si>
    <t>RECUPERAÇÃO E REFORMA DA MATERNIDADE AMIGA DA FAMÍLIA</t>
  </si>
  <si>
    <t>TP N° 005/2015 – FMS – PROCESSO LIVITATÓRIO N° 018/2015 – FMS</t>
  </si>
  <si>
    <t>REFORMA E AMPLIAÇÃO DA CASA DE PARTO NORMAL (CPN) DO MUNICIPIO DE CAMARAGIBE/PE</t>
  </si>
  <si>
    <t>RECURSO MS – PROGAMA REDE CEGONHA</t>
  </si>
  <si>
    <t>078/2015</t>
  </si>
  <si>
    <t>270 DIAS</t>
  </si>
  <si>
    <t>TP N°002/2015 – FMS PROCESSO LICITATÓRIO N° 008/2015 – FMS</t>
  </si>
  <si>
    <t>CONSTRUÇÃO DE 18 ESCOVÓDROMOS EM UNIDADES DE ENSINO DO MUNICÍPIO DE CAMARAGIBE/PE</t>
  </si>
  <si>
    <t>RECURSO MS – PROGAMA SAÚDE NA ESCOLA</t>
  </si>
  <si>
    <t>07.271.503/0001-40</t>
  </si>
  <si>
    <t>E.U.S CONSTRUÇÕES E SERVIÇOS LTDA EPP</t>
  </si>
  <si>
    <t>080/2015</t>
  </si>
  <si>
    <t>TP N° 003/2015 – FMS PROCESSO LICITATÓRIO N° 011/2015 – FMS</t>
  </si>
  <si>
    <t>AMPLIAÇÃO E REFORMA EM 05(CINCO) UNIDADES DE SAÚDE DO MUNICIPIO DE CAMARAGIBE/PE</t>
  </si>
  <si>
    <t>AMPLIAÇÃO MS – PROGRAMA REQUALIFICA UBS – TESOURO MUNICIPAL</t>
  </si>
  <si>
    <t>CONCORRÊNCIA N° 001/2015 – FMS – PROCESSO LICITATÓRIO N° 009/2015 – FMS</t>
  </si>
  <si>
    <t>MANUTENÇÃO CORRETIVA EM 31 (TRINTA E UMA) UNIDADES BÁSICAS DE SAÚDE DO MUNICÍPIO DE CAMARAGIBE/PE</t>
  </si>
  <si>
    <t>MS – PMAQ – PROGRAMA DE MELHORIA DE ACESSO E QUALIDADE</t>
  </si>
  <si>
    <t>077/2015</t>
  </si>
  <si>
    <t>JANEIRO A DEZEMBRO</t>
  </si>
  <si>
    <t>MODALIDADE / 
Nº LICITAÇÃO</t>
  </si>
  <si>
    <t>Serviços de drenagem e desvio de canal com revestimento em concreto armado nos trechos da rua João Gutemberg, trecho da rua Dr. Luiz Guimarães Filho; trecho da rua Laurindo Rabelo – Vera Cruz e trecho da rua Presidente Getúlio Vargas – Alberto Maia – Camaragibe-PE</t>
  </si>
  <si>
    <t>07.708.900/001-37</t>
  </si>
  <si>
    <t>ECLIPSE CONSTRUÇÕES – CARLOS EDUARDO DE SOUZA ANDRADE</t>
  </si>
  <si>
    <t>TP N° 005/2015 – FMS – PROCESSO LICITATÓRIO N° 018/2015 – FMS</t>
  </si>
  <si>
    <t>REFORMA E AMPLIAÇÃO DA CASA DE PARTO NORMAL (CPN) DO MUNICÍPIO DE CAMRAGIBE/PE</t>
  </si>
  <si>
    <t>TP N° 002/2015 – FMS PROCESSO LICITATÓRIO N° 008/2015 – FMS</t>
  </si>
  <si>
    <t>CONSTRUÇÃO DE 18 ESCOVÓDROMOS EM UNIDADES DE ENSINO DO MUNICÍPIO DE CAMARGIBE/PE</t>
  </si>
  <si>
    <t>RECURSO MS – PROGRAMA SAÚDE NA ESCOLA</t>
  </si>
  <si>
    <t>TP N° 003/2015 – FMS – PROCESSO LICITATÓRIO N° 011/2015</t>
  </si>
  <si>
    <t>AMPLIAÇÃO E REFORMA EM 05(CINCO) UNIDADES BÁSICAS DE SAÚDE DO MUNICIPIO DE CAMARAGIBE/PE</t>
  </si>
  <si>
    <t>AMPLIAÇÃO MS – PROGRAMA REQUALIFICA UBS REFORMA – TESOURO MUNICIPAL</t>
  </si>
  <si>
    <t>MANUTENÇÃO CORRETIVA EM 31( TRINTA E UMA) UNIDADES BÁSICAS DE SAÚDE DO MUNICIPIO DE CAMARAGIBE/PE</t>
  </si>
  <si>
    <t>360 DIAS</t>
  </si>
  <si>
    <t xml:space="preserve"> Processo licitatório nº 065/13 Concorrência nº005/13</t>
  </si>
  <si>
    <t>Contratação de empresa de engenharia para execurção de serviço de construção  da creche timbi.</t>
  </si>
  <si>
    <t>41.072.158/0001-54</t>
  </si>
  <si>
    <t>MENDES ENGENHARIA LTDA-EPP</t>
  </si>
  <si>
    <t>081/2013</t>
  </si>
  <si>
    <t>720 dias</t>
  </si>
  <si>
    <t>Em Andamento</t>
  </si>
  <si>
    <t xml:space="preserve"> TP nº010/14 Processo Licitatório nº098/14</t>
  </si>
  <si>
    <t>Contratação de empresa de engenharia para execurção de serviço de construção da quadra poliesportiva no terreno novo redentor para utilização dos alunos da Escola Municipal são José.</t>
  </si>
  <si>
    <t xml:space="preserve">PAC2 10743/2014 </t>
  </si>
  <si>
    <t>FNDE-Fundo Nacional de Desenvolvimento da Educação</t>
  </si>
  <si>
    <t>09.508.071/0001-74</t>
  </si>
  <si>
    <t>LCR-CONSTRUÇOES LTDA-EPP</t>
  </si>
  <si>
    <t>056/2015</t>
  </si>
  <si>
    <t>09 MESES</t>
  </si>
  <si>
    <t xml:space="preserve"> TP nº009/14 Processo Licitatório nº097/14</t>
  </si>
  <si>
    <t>Construção da quadra poliesportiva coberta com vestiária no terreno da Escola Municipal Santa Tereza para utilização dos alunos.</t>
  </si>
  <si>
    <t xml:space="preserve">PAC2 10432/2014 </t>
  </si>
  <si>
    <t>057/2015</t>
  </si>
  <si>
    <t xml:space="preserve"> TP nº003/14 Processo Licitatório nº014/14</t>
  </si>
  <si>
    <t>Contratação de empresa de engenharia para execurção de serviço de ampliação  e reforma da escola João Paulo II.</t>
  </si>
  <si>
    <t>02.951.249/0001-08</t>
  </si>
  <si>
    <t xml:space="preserve"> RIO BRANCO CONSTRUTORA LTDA</t>
  </si>
  <si>
    <t>090/2014</t>
  </si>
  <si>
    <t>150 dias</t>
  </si>
  <si>
    <t>Dispensa nº012/2015 Processo Licitatório nº 008/2015</t>
  </si>
  <si>
    <t>Contratação de empresa especializada de engenharia para execução de serviços de recuperação e reforma emergencial da Escola Municipal José Collier.</t>
  </si>
  <si>
    <t>ECLIPSE CONSTRUÇÕES</t>
  </si>
  <si>
    <t>021/2015</t>
  </si>
  <si>
    <t>120 DIAS</t>
  </si>
  <si>
    <t>Convite nº010/2014 Processo Licitatório nº 056/2014</t>
  </si>
  <si>
    <t>Contratação de empresa especializada para realizar serviços de capinação e limpeza superficial de terreno nas instalações das Escolas Municipais e seus anexos.</t>
  </si>
  <si>
    <t>35.513.167/0001-30</t>
  </si>
  <si>
    <t>WR CONSTRUÇÕES INCORPORAÇÕES</t>
  </si>
  <si>
    <t>087/14</t>
  </si>
  <si>
    <t>Encerrado</t>
  </si>
  <si>
    <t xml:space="preserve"> TP nº005/13 Processo Licitatório nº060/13</t>
  </si>
  <si>
    <t>Contratação de empresa de engenharia para execurção de obras de manutenção corretiva das unidads de ensino.</t>
  </si>
  <si>
    <t>AGIL EMPREENDIMENTOS E SERVICOS ERELI-EPP</t>
  </si>
  <si>
    <t>079/2013</t>
  </si>
  <si>
    <t xml:space="preserve"> TP nº004/15 Processo Licitatório nº056/15</t>
  </si>
  <si>
    <t>Contratação de empresa para executar serviço de conclução de obra de reforma da Escola Municipal São José.</t>
  </si>
  <si>
    <t>001/2015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</si>
</sst>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MM/DD/YYYY"/>
    <numFmt numFmtId="168" formatCode="&quot;R$&quot;#,##0.00\ ;&quot;(R$&quot;#,##0.00\)"/>
    <numFmt numFmtId="169" formatCode="DD/MM/YYYY"/>
    <numFmt numFmtId="170" formatCode="[$R$-416]\ #,##0.00;[RED]\-[$R$-416]\ #,##0.00"/>
    <numFmt numFmtId="171" formatCode="[$R$-416]\ #,##0.00;\-[$R$-416]\ #,##0.00"/>
  </numFmts>
  <fonts count="13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8">
    <xf numFmtId="164" fontId="0" fillId="0" borderId="0" xfId="0" applyAlignment="1">
      <alignment/>
    </xf>
    <xf numFmtId="165" fontId="1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0" xfId="0" applyNumberFormat="1" applyFont="1" applyAlignment="1">
      <alignment horizontal="left" vertical="top"/>
    </xf>
    <xf numFmtId="164" fontId="4" fillId="0" borderId="0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right" vertical="top" wrapText="1"/>
    </xf>
    <xf numFmtId="164" fontId="5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 wrapText="1"/>
    </xf>
    <xf numFmtId="164" fontId="7" fillId="0" borderId="5" xfId="0" applyFont="1" applyBorder="1" applyAlignment="1" applyProtection="1">
      <alignment horizontal="center" vertical="center" wrapText="1"/>
      <protection locked="0"/>
    </xf>
    <xf numFmtId="164" fontId="7" fillId="0" borderId="5" xfId="0" applyFont="1" applyBorder="1" applyAlignment="1" applyProtection="1">
      <alignment horizontal="left" vertical="center" wrapText="1"/>
      <protection locked="0"/>
    </xf>
    <xf numFmtId="164" fontId="7" fillId="0" borderId="5" xfId="0" applyFont="1" applyBorder="1" applyAlignment="1" applyProtection="1">
      <alignment vertical="center" wrapText="1"/>
      <protection locked="0"/>
    </xf>
    <xf numFmtId="166" fontId="7" fillId="0" borderId="5" xfId="0" applyNumberFormat="1" applyFont="1" applyBorder="1" applyAlignment="1" applyProtection="1">
      <alignment horizontal="right" vertical="center" wrapText="1"/>
      <protection locked="0"/>
    </xf>
    <xf numFmtId="167" fontId="7" fillId="0" borderId="5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Alignment="1">
      <alignment vertical="center"/>
    </xf>
    <xf numFmtId="165" fontId="8" fillId="0" borderId="2" xfId="0" applyNumberFormat="1" applyFont="1" applyBorder="1" applyAlignment="1" applyProtection="1">
      <alignment horizontal="right" vertical="center"/>
      <protection/>
    </xf>
    <xf numFmtId="165" fontId="7" fillId="0" borderId="2" xfId="0" applyNumberFormat="1" applyFont="1" applyBorder="1" applyAlignment="1" applyProtection="1">
      <alignment horizontal="left" vertical="center"/>
      <protection locked="0"/>
    </xf>
    <xf numFmtId="165" fontId="3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 vertical="center"/>
    </xf>
    <xf numFmtId="167" fontId="3" fillId="0" borderId="2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left" vertical="center" wrapText="1"/>
    </xf>
    <xf numFmtId="167" fontId="0" fillId="0" borderId="2" xfId="0" applyNumberFormat="1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left" vertical="center" wrapText="1"/>
    </xf>
    <xf numFmtId="166" fontId="0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 applyProtection="1">
      <alignment horizontal="left" vertical="center"/>
      <protection/>
    </xf>
    <xf numFmtId="165" fontId="7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right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 applyProtection="1">
      <alignment horizontal="left" vertical="center" wrapText="1"/>
      <protection locked="0"/>
    </xf>
    <xf numFmtId="166" fontId="7" fillId="0" borderId="2" xfId="0" applyNumberFormat="1" applyFont="1" applyBorder="1" applyAlignment="1" applyProtection="1">
      <alignment horizontal="right" vertical="center" wrapText="1"/>
      <protection locked="0"/>
    </xf>
    <xf numFmtId="167" fontId="7" fillId="0" borderId="2" xfId="0" applyNumberFormat="1" applyFont="1" applyBorder="1" applyAlignment="1" applyProtection="1">
      <alignment horizontal="center" vertical="center" wrapText="1"/>
      <protection locked="0"/>
    </xf>
    <xf numFmtId="168" fontId="7" fillId="0" borderId="2" xfId="0" applyNumberFormat="1" applyFont="1" applyBorder="1" applyAlignment="1" applyProtection="1">
      <alignment horizontal="right" vertical="center" wrapText="1"/>
      <protection locked="0"/>
    </xf>
    <xf numFmtId="164" fontId="7" fillId="0" borderId="2" xfId="0" applyFont="1" applyBorder="1" applyAlignment="1" applyProtection="1">
      <alignment horizontal="center" vertical="center"/>
      <protection locked="0"/>
    </xf>
    <xf numFmtId="164" fontId="0" fillId="0" borderId="2" xfId="0" applyBorder="1" applyAlignment="1" applyProtection="1">
      <alignment/>
      <protection locked="0"/>
    </xf>
    <xf numFmtId="168" fontId="7" fillId="0" borderId="2" xfId="0" applyNumberFormat="1" applyFont="1" applyBorder="1" applyAlignment="1" applyProtection="1">
      <alignment horizontal="center" vertical="center"/>
      <protection locked="0"/>
    </xf>
    <xf numFmtId="165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5" xfId="0" applyNumberFormat="1" applyFont="1" applyBorder="1" applyAlignment="1" applyProtection="1">
      <alignment horizontal="center" vertical="center" wrapText="1"/>
      <protection locked="0"/>
    </xf>
    <xf numFmtId="165" fontId="7" fillId="0" borderId="5" xfId="0" applyNumberFormat="1" applyFont="1" applyBorder="1" applyAlignment="1" applyProtection="1">
      <alignment horizontal="left" vertical="center" wrapText="1"/>
      <protection locked="0"/>
    </xf>
    <xf numFmtId="169" fontId="7" fillId="0" borderId="5" xfId="0" applyNumberFormat="1" applyFont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right" vertical="center"/>
      <protection/>
    </xf>
    <xf numFmtId="165" fontId="7" fillId="0" borderId="0" xfId="0" applyNumberFormat="1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  <xf numFmtId="167" fontId="0" fillId="0" borderId="0" xfId="0" applyNumberFormat="1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166" fontId="0" fillId="0" borderId="0" xfId="0" applyNumberFormat="1" applyFont="1" applyAlignment="1">
      <alignment horizontal="left" vertical="center" wrapText="1"/>
    </xf>
    <xf numFmtId="165" fontId="8" fillId="0" borderId="0" xfId="0" applyNumberFormat="1" applyFont="1" applyBorder="1" applyAlignment="1" applyProtection="1">
      <alignment horizontal="right" vertical="center"/>
      <protection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Alignment="1" applyProtection="1">
      <alignment horizontal="left" vertical="center"/>
      <protection/>
    </xf>
    <xf numFmtId="165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right" vertical="center" wrapText="1"/>
    </xf>
    <xf numFmtId="167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8" fontId="7" fillId="0" borderId="5" xfId="0" applyNumberFormat="1" applyFont="1" applyBorder="1" applyAlignment="1" applyProtection="1">
      <alignment horizontal="center" vertical="center" wrapText="1"/>
      <protection locked="0"/>
    </xf>
    <xf numFmtId="165" fontId="9" fillId="0" borderId="5" xfId="0" applyNumberFormat="1" applyFont="1" applyBorder="1" applyAlignment="1" applyProtection="1">
      <alignment horizontal="center" vertical="center" wrapText="1"/>
      <protection locked="0"/>
    </xf>
    <xf numFmtId="170" fontId="7" fillId="0" borderId="5" xfId="0" applyNumberFormat="1" applyFont="1" applyBorder="1" applyAlignment="1" applyProtection="1">
      <alignment horizontal="center" vertical="center" wrapText="1"/>
      <protection locked="0"/>
    </xf>
    <xf numFmtId="170" fontId="7" fillId="0" borderId="5" xfId="0" applyNumberFormat="1" applyFont="1" applyBorder="1" applyAlignment="1" applyProtection="1">
      <alignment horizontal="right" vertical="center" wrapText="1"/>
      <protection locked="0"/>
    </xf>
    <xf numFmtId="166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5" xfId="0" applyNumberFormat="1" applyFont="1" applyBorder="1" applyAlignment="1" applyProtection="1">
      <alignment horizontal="center" vertical="center" wrapText="1"/>
      <protection locked="0"/>
    </xf>
    <xf numFmtId="165" fontId="12" fillId="0" borderId="5" xfId="0" applyNumberFormat="1" applyFont="1" applyBorder="1" applyAlignment="1" applyProtection="1">
      <alignment horizontal="center" vertical="center" wrapText="1"/>
      <protection locked="0"/>
    </xf>
    <xf numFmtId="167" fontId="11" fillId="0" borderId="5" xfId="0" applyNumberFormat="1" applyFont="1" applyBorder="1" applyAlignment="1" applyProtection="1">
      <alignment horizontal="center" vertical="center" wrapText="1"/>
      <protection locked="0"/>
    </xf>
    <xf numFmtId="168" fontId="11" fillId="0" borderId="5" xfId="0" applyNumberFormat="1" applyFont="1" applyBorder="1" applyAlignment="1" applyProtection="1">
      <alignment horizontal="center" vertical="center" wrapText="1"/>
      <protection locked="0"/>
    </xf>
    <xf numFmtId="171" fontId="11" fillId="0" borderId="5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5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7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168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Font="1" applyBorder="1" applyAlignment="1" applyProtection="1">
      <alignment horizontal="left" vertical="center" wrapText="1"/>
      <protection locked="0"/>
    </xf>
    <xf numFmtId="170" fontId="7" fillId="0" borderId="2" xfId="0" applyNumberFormat="1" applyFont="1" applyBorder="1" applyAlignment="1" applyProtection="1">
      <alignment horizontal="center" vertical="center" wrapText="1"/>
      <protection locked="0"/>
    </xf>
    <xf numFmtId="170" fontId="7" fillId="0" borderId="2" xfId="0" applyNumberFormat="1" applyFont="1" applyBorder="1" applyAlignment="1" applyProtection="1">
      <alignment horizontal="right" vertical="center" wrapText="1"/>
      <protection locked="0"/>
    </xf>
    <xf numFmtId="165" fontId="9" fillId="0" borderId="2" xfId="0" applyNumberFormat="1" applyFont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165" fontId="12" fillId="0" borderId="2" xfId="0" applyNumberFormat="1" applyFont="1" applyBorder="1" applyAlignment="1" applyProtection="1">
      <alignment horizontal="center" vertical="center" wrapText="1"/>
      <protection locked="0"/>
    </xf>
    <xf numFmtId="171" fontId="11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68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Fill="1" applyBorder="1" applyAlignment="1" applyProtection="1">
      <alignment/>
      <protection locked="0"/>
    </xf>
    <xf numFmtId="17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9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2" xfId="0" applyFont="1" applyBorder="1" applyAlignment="1">
      <alignment horizontal="center" wrapText="1"/>
    </xf>
    <xf numFmtId="169" fontId="11" fillId="0" borderId="2" xfId="0" applyNumberFormat="1" applyFont="1" applyBorder="1" applyAlignment="1" applyProtection="1">
      <alignment horizontal="center" vertical="center" wrapText="1"/>
      <protection locked="0"/>
    </xf>
    <xf numFmtId="166" fontId="7" fillId="0" borderId="2" xfId="0" applyNumberFormat="1" applyFont="1" applyBorder="1" applyAlignment="1" applyProtection="1">
      <alignment horizontal="center" vertical="center" wrapText="1"/>
      <protection locked="0"/>
    </xf>
    <xf numFmtId="168" fontId="11" fillId="0" borderId="2" xfId="0" applyNumberFormat="1" applyFont="1" applyBorder="1" applyAlignment="1" applyProtection="1">
      <alignment horizontal="right" vertical="center" wrapText="1"/>
      <protection locked="0"/>
    </xf>
    <xf numFmtId="170" fontId="11" fillId="0" borderId="2" xfId="0" applyNumberFormat="1" applyFont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75" zoomScaleNormal="75" workbookViewId="0" topLeftCell="A1">
      <selection activeCell="G25" sqref="G25"/>
    </sheetView>
  </sheetViews>
  <sheetFormatPr defaultColWidth="12.57421875" defaultRowHeight="12.75"/>
  <cols>
    <col min="1" max="1" width="12.28125" style="0" customWidth="1"/>
    <col min="2" max="2" width="18.421875" style="0" customWidth="1"/>
    <col min="3" max="3" width="11.57421875" style="0" customWidth="1"/>
    <col min="4" max="4" width="12.28125" style="0" customWidth="1"/>
    <col min="5" max="5" width="11.57421875" style="0" customWidth="1"/>
    <col min="6" max="6" width="14.7109375" style="0" customWidth="1"/>
    <col min="7" max="11" width="11.57421875" style="0" customWidth="1"/>
    <col min="14" max="15" width="11.57421875" style="0" customWidth="1"/>
    <col min="16" max="16" width="10.28125" style="0" customWidth="1"/>
    <col min="17" max="20" width="11.57421875" style="0" customWidth="1"/>
    <col min="21" max="21" width="16.140625" style="0" customWidth="1"/>
    <col min="22" max="22" width="10.28125" style="0" customWidth="1"/>
    <col min="23" max="16384" width="11.57421875" style="0" customWidth="1"/>
  </cols>
  <sheetData>
    <row r="1" spans="1:22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customHeight="1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 customHeight="1">
      <c r="A4" s="5" t="s">
        <v>2</v>
      </c>
      <c r="B4" s="5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5" t="s">
        <v>3</v>
      </c>
      <c r="B5" s="5"/>
      <c r="C5" s="5"/>
      <c r="D5" s="5"/>
      <c r="E5" s="5"/>
      <c r="F5" s="5"/>
      <c r="G5" s="6" t="s">
        <v>4</v>
      </c>
      <c r="H5" s="6"/>
      <c r="I5" s="6"/>
      <c r="J5" s="6"/>
      <c r="K5" s="6"/>
      <c r="L5" s="6" t="s">
        <v>4</v>
      </c>
      <c r="M5" s="6"/>
      <c r="N5" s="6"/>
      <c r="O5" s="6"/>
      <c r="P5" s="6"/>
      <c r="Q5" s="6" t="s">
        <v>4</v>
      </c>
      <c r="R5" s="6"/>
      <c r="S5" s="6"/>
      <c r="T5" s="6"/>
      <c r="U5" s="6"/>
      <c r="V5" s="7"/>
    </row>
    <row r="6" spans="1:22" ht="12.75" customHeight="1">
      <c r="A6" s="5" t="s">
        <v>5</v>
      </c>
      <c r="B6" s="5"/>
      <c r="C6" s="5"/>
      <c r="D6" s="5"/>
      <c r="E6" s="5"/>
      <c r="F6" s="5"/>
      <c r="G6" s="6" t="s">
        <v>6</v>
      </c>
      <c r="H6" s="6"/>
      <c r="I6" s="6"/>
      <c r="J6" s="6"/>
      <c r="K6" s="6"/>
      <c r="L6" s="6" t="s">
        <v>7</v>
      </c>
      <c r="M6" s="6"/>
      <c r="N6" s="6"/>
      <c r="O6" s="6"/>
      <c r="P6" s="6"/>
      <c r="Q6" s="6" t="s">
        <v>8</v>
      </c>
      <c r="R6" s="6"/>
      <c r="S6" s="6"/>
      <c r="T6" s="6"/>
      <c r="U6" s="6"/>
      <c r="V6" s="7"/>
    </row>
    <row r="7" spans="1:22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 customHeight="1">
      <c r="A8" s="8" t="s">
        <v>9</v>
      </c>
      <c r="B8" s="8" t="s">
        <v>10</v>
      </c>
      <c r="C8" s="9" t="s">
        <v>11</v>
      </c>
      <c r="D8" s="9"/>
      <c r="E8" s="9"/>
      <c r="F8" s="9"/>
      <c r="G8" s="9" t="s">
        <v>12</v>
      </c>
      <c r="H8" s="9"/>
      <c r="I8" s="9" t="s">
        <v>13</v>
      </c>
      <c r="J8" s="9"/>
      <c r="K8" s="9"/>
      <c r="L8" s="9"/>
      <c r="M8" s="9"/>
      <c r="N8" s="9" t="s">
        <v>14</v>
      </c>
      <c r="O8" s="9"/>
      <c r="P8" s="10" t="s">
        <v>15</v>
      </c>
      <c r="Q8" s="9" t="s">
        <v>16</v>
      </c>
      <c r="R8" s="9"/>
      <c r="S8" s="9"/>
      <c r="T8" s="9"/>
      <c r="U8" s="9"/>
      <c r="V8" s="8" t="s">
        <v>17</v>
      </c>
    </row>
    <row r="9" spans="1:22" ht="45">
      <c r="A9" s="8"/>
      <c r="B9" s="8"/>
      <c r="C9" s="8" t="s">
        <v>18</v>
      </c>
      <c r="D9" s="8" t="s">
        <v>19</v>
      </c>
      <c r="E9" s="8" t="s">
        <v>20</v>
      </c>
      <c r="F9" s="8" t="s">
        <v>21</v>
      </c>
      <c r="G9" s="8" t="s">
        <v>22</v>
      </c>
      <c r="H9" s="8" t="s">
        <v>23</v>
      </c>
      <c r="I9" s="8" t="s">
        <v>18</v>
      </c>
      <c r="J9" s="8" t="s">
        <v>24</v>
      </c>
      <c r="K9" s="8" t="s">
        <v>25</v>
      </c>
      <c r="L9" s="8" t="s">
        <v>26</v>
      </c>
      <c r="M9" s="8" t="s">
        <v>27</v>
      </c>
      <c r="N9" s="8" t="s">
        <v>28</v>
      </c>
      <c r="O9" s="8" t="s">
        <v>29</v>
      </c>
      <c r="P9" s="10"/>
      <c r="Q9" s="8" t="s">
        <v>30</v>
      </c>
      <c r="R9" s="8" t="s">
        <v>31</v>
      </c>
      <c r="S9" s="8" t="s">
        <v>32</v>
      </c>
      <c r="T9" s="8" t="s">
        <v>33</v>
      </c>
      <c r="U9" s="8" t="s">
        <v>34</v>
      </c>
      <c r="V9" s="8"/>
    </row>
    <row r="10" spans="1:22" ht="14.25" customHeight="1">
      <c r="A10" s="11" t="s">
        <v>35</v>
      </c>
      <c r="B10" s="11" t="s">
        <v>36</v>
      </c>
      <c r="C10" s="12" t="s">
        <v>37</v>
      </c>
      <c r="D10" s="11" t="s">
        <v>38</v>
      </c>
      <c r="E10" s="11" t="s">
        <v>39</v>
      </c>
      <c r="F10" s="11" t="s">
        <v>40</v>
      </c>
      <c r="G10" s="11" t="s">
        <v>41</v>
      </c>
      <c r="H10" s="11" t="s">
        <v>42</v>
      </c>
      <c r="I10" s="11" t="s">
        <v>43</v>
      </c>
      <c r="J10" s="11" t="s">
        <v>44</v>
      </c>
      <c r="K10" s="11" t="s">
        <v>45</v>
      </c>
      <c r="L10" s="11" t="s">
        <v>46</v>
      </c>
      <c r="M10" s="11" t="s">
        <v>47</v>
      </c>
      <c r="N10" s="11" t="s">
        <v>48</v>
      </c>
      <c r="O10" s="11" t="s">
        <v>49</v>
      </c>
      <c r="P10" s="11" t="s">
        <v>50</v>
      </c>
      <c r="Q10" s="11" t="s">
        <v>51</v>
      </c>
      <c r="R10" s="11" t="s">
        <v>52</v>
      </c>
      <c r="S10" s="11" t="s">
        <v>53</v>
      </c>
      <c r="T10" s="11" t="s">
        <v>54</v>
      </c>
      <c r="U10" s="11" t="s">
        <v>55</v>
      </c>
      <c r="V10" s="11" t="s">
        <v>56</v>
      </c>
    </row>
    <row r="11" spans="1:22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14"/>
      <c r="B32" s="15" t="s">
        <v>57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2.75" customHeight="1">
      <c r="A33" s="16" t="s">
        <v>58</v>
      </c>
      <c r="B33" s="17" t="s">
        <v>59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2.75" customHeight="1">
      <c r="A34" s="16" t="s">
        <v>60</v>
      </c>
      <c r="B34" s="17" t="s">
        <v>61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2.75" customHeight="1">
      <c r="A35" s="16" t="s">
        <v>62</v>
      </c>
      <c r="B35" s="17" t="s">
        <v>63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2.75" customHeight="1">
      <c r="A36" s="16" t="s">
        <v>64</v>
      </c>
      <c r="B36" s="17" t="s">
        <v>65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29.25" customHeight="1">
      <c r="A37" s="16" t="s">
        <v>35</v>
      </c>
      <c r="B37" s="17" t="s">
        <v>66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2.75" customHeight="1">
      <c r="A38" s="16" t="s">
        <v>36</v>
      </c>
      <c r="B38" s="18" t="s">
        <v>67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2.75" customHeight="1">
      <c r="A39" s="16" t="s">
        <v>37</v>
      </c>
      <c r="B39" s="17" t="s">
        <v>68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12.75" customHeight="1">
      <c r="A40" s="16" t="s">
        <v>38</v>
      </c>
      <c r="B40" s="17" t="s">
        <v>69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ht="12.75" customHeight="1">
      <c r="A41" s="16" t="s">
        <v>39</v>
      </c>
      <c r="B41" s="17" t="s">
        <v>70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ht="12.75" customHeight="1">
      <c r="A42" s="19" t="s">
        <v>40</v>
      </c>
      <c r="B42" s="18" t="s">
        <v>71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2.75" customHeight="1">
      <c r="A43" s="16" t="s">
        <v>41</v>
      </c>
      <c r="B43" s="17" t="s">
        <v>72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2.75" customHeight="1">
      <c r="A44" s="16" t="s">
        <v>42</v>
      </c>
      <c r="B44" s="17" t="s">
        <v>73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2.75" customHeight="1">
      <c r="A45" s="16" t="s">
        <v>43</v>
      </c>
      <c r="B45" s="17" t="s">
        <v>74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2.75" customHeight="1">
      <c r="A46" s="16" t="s">
        <v>44</v>
      </c>
      <c r="B46" s="17" t="s">
        <v>75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12.75" customHeight="1">
      <c r="A47" s="19" t="s">
        <v>45</v>
      </c>
      <c r="B47" s="18" t="s">
        <v>76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2.75" customHeight="1">
      <c r="A48" s="19" t="s">
        <v>46</v>
      </c>
      <c r="B48" s="18" t="s">
        <v>77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2.75" customHeight="1">
      <c r="A49" s="19" t="s">
        <v>47</v>
      </c>
      <c r="B49" s="18" t="s">
        <v>78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2.75" customHeight="1">
      <c r="A50" s="19" t="s">
        <v>48</v>
      </c>
      <c r="B50" s="18" t="s">
        <v>79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2.75" customHeight="1">
      <c r="A51" s="19" t="s">
        <v>49</v>
      </c>
      <c r="B51" s="18" t="s">
        <v>80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2.75" customHeight="1">
      <c r="A52" s="16" t="s">
        <v>50</v>
      </c>
      <c r="B52" s="18" t="s">
        <v>81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2.75" customHeight="1">
      <c r="A53" s="16" t="s">
        <v>51</v>
      </c>
      <c r="B53" s="17" t="s">
        <v>82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12.75" customHeight="1">
      <c r="A54" s="19" t="s">
        <v>52</v>
      </c>
      <c r="B54" s="18" t="s">
        <v>83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2.75" customHeight="1">
      <c r="A55" s="16" t="s">
        <v>53</v>
      </c>
      <c r="B55" s="18" t="s">
        <v>84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2.75" customHeight="1">
      <c r="A56" s="16" t="s">
        <v>85</v>
      </c>
      <c r="B56" s="18" t="s">
        <v>86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2.75" customHeight="1">
      <c r="A57" s="16" t="s">
        <v>55</v>
      </c>
      <c r="B57" s="18" t="s">
        <v>87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2.75" customHeight="1">
      <c r="A58" s="16" t="s">
        <v>56</v>
      </c>
      <c r="B58" s="17" t="s">
        <v>88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12.75" customHeight="1">
      <c r="A59" s="16" t="s">
        <v>89</v>
      </c>
      <c r="B59" s="17" t="s">
        <v>90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12.75" customHeight="1">
      <c r="A60" s="16" t="s">
        <v>91</v>
      </c>
      <c r="B60" s="17" t="s">
        <v>92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12.75" customHeight="1">
      <c r="A61" s="16" t="s">
        <v>93</v>
      </c>
      <c r="B61" s="17" t="s">
        <v>94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</sheetData>
  <sheetProtection selectLockedCells="1" selectUnlockedCells="1"/>
  <mergeCells count="55">
    <mergeCell ref="A1:V1"/>
    <mergeCell ref="A2:V2"/>
    <mergeCell ref="A3:F3"/>
    <mergeCell ref="G3:V3"/>
    <mergeCell ref="A4:F4"/>
    <mergeCell ref="G4:V4"/>
    <mergeCell ref="A5:F5"/>
    <mergeCell ref="G5:K5"/>
    <mergeCell ref="L5:P5"/>
    <mergeCell ref="Q5:U5"/>
    <mergeCell ref="A6:F6"/>
    <mergeCell ref="G6:K6"/>
    <mergeCell ref="L6:P6"/>
    <mergeCell ref="Q6:U6"/>
    <mergeCell ref="A7:V7"/>
    <mergeCell ref="A8:A9"/>
    <mergeCell ref="B8:B9"/>
    <mergeCell ref="C8:F8"/>
    <mergeCell ref="G8:H8"/>
    <mergeCell ref="I8:M8"/>
    <mergeCell ref="N8:O8"/>
    <mergeCell ref="P8:P9"/>
    <mergeCell ref="Q8:U8"/>
    <mergeCell ref="V8:V9"/>
    <mergeCell ref="A31:V31"/>
    <mergeCell ref="B32:V32"/>
    <mergeCell ref="B33:V33"/>
    <mergeCell ref="B34:V34"/>
    <mergeCell ref="B35:V35"/>
    <mergeCell ref="B36:V36"/>
    <mergeCell ref="B37:V37"/>
    <mergeCell ref="B38:V38"/>
    <mergeCell ref="B39:V39"/>
    <mergeCell ref="B40:V40"/>
    <mergeCell ref="B41:V41"/>
    <mergeCell ref="B42:V42"/>
    <mergeCell ref="B43:V43"/>
    <mergeCell ref="B44:V44"/>
    <mergeCell ref="B45:V45"/>
    <mergeCell ref="B46:V46"/>
    <mergeCell ref="B47:V47"/>
    <mergeCell ref="B48:V48"/>
    <mergeCell ref="B49:V49"/>
    <mergeCell ref="B50:V50"/>
    <mergeCell ref="B51:V51"/>
    <mergeCell ref="B52:V52"/>
    <mergeCell ref="B53:V53"/>
    <mergeCell ref="B54:V54"/>
    <mergeCell ref="B55:V55"/>
    <mergeCell ref="B56:V56"/>
    <mergeCell ref="B57:V57"/>
    <mergeCell ref="B58:V58"/>
    <mergeCell ref="B59:V59"/>
    <mergeCell ref="B60:V60"/>
    <mergeCell ref="B61:V61"/>
  </mergeCells>
  <printOptions horizontalCentered="1" verticalCentered="1"/>
  <pageMargins left="0.19652777777777777" right="0.19652777777777777" top="0.31527777777777777" bottom="0.31527777777777777" header="0.5118055555555555" footer="0.5118055555555555"/>
  <pageSetup firstPageNumber="1" useFirstPageNumber="1" fitToHeight="1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="75" zoomScaleNormal="75" workbookViewId="0" topLeftCell="A1">
      <selection activeCell="B16" sqref="B16"/>
    </sheetView>
  </sheetViews>
  <sheetFormatPr defaultColWidth="12.57421875" defaultRowHeight="12.75"/>
  <cols>
    <col min="1" max="1" width="22.421875" style="20" customWidth="1"/>
    <col min="2" max="2" width="63.8515625" style="21" customWidth="1"/>
    <col min="3" max="3" width="12.7109375" style="20" customWidth="1"/>
    <col min="4" max="4" width="63.8515625" style="22" customWidth="1"/>
    <col min="5" max="6" width="15.28125" style="23" customWidth="1"/>
    <col min="7" max="7" width="17.8515625" style="22" customWidth="1"/>
    <col min="8" max="8" width="63.8515625" style="22" customWidth="1"/>
    <col min="9" max="9" width="12.7109375" style="20" customWidth="1"/>
    <col min="10" max="10" width="12.7109375" style="24" customWidth="1"/>
    <col min="11" max="11" width="10.140625" style="20" customWidth="1"/>
    <col min="12" max="12" width="15.28125" style="23" customWidth="1"/>
    <col min="13" max="13" width="12.7109375" style="24" customWidth="1"/>
    <col min="14" max="14" width="10.140625" style="20" customWidth="1"/>
    <col min="15" max="16" width="15.28125" style="23" customWidth="1"/>
    <col min="17" max="17" width="15.28125" style="20" customWidth="1"/>
    <col min="18" max="21" width="15.28125" style="23" customWidth="1"/>
    <col min="22" max="22" width="17.28125" style="20" customWidth="1"/>
    <col min="23" max="16384" width="11.57421875" style="25" customWidth="1"/>
  </cols>
  <sheetData>
    <row r="1" spans="1:22" ht="12.75" customHeight="1">
      <c r="A1" s="26" t="s">
        <v>95</v>
      </c>
      <c r="B1" s="27" t="s">
        <v>96</v>
      </c>
      <c r="C1" s="28"/>
      <c r="D1" s="29"/>
      <c r="E1" s="30"/>
      <c r="F1" s="30"/>
      <c r="G1" s="30"/>
      <c r="H1" s="29"/>
      <c r="I1" s="31"/>
      <c r="J1" s="32"/>
      <c r="K1" s="33"/>
      <c r="L1" s="34"/>
      <c r="M1" s="35"/>
      <c r="N1" s="36"/>
      <c r="O1" s="37"/>
      <c r="P1" s="33"/>
      <c r="Q1" s="33"/>
      <c r="R1" s="34"/>
      <c r="S1" s="34"/>
      <c r="T1" s="34"/>
      <c r="U1" s="34"/>
      <c r="V1" s="33"/>
    </row>
    <row r="2" spans="1:22" ht="12.75" customHeight="1">
      <c r="A2" s="26" t="s">
        <v>97</v>
      </c>
      <c r="B2" s="27" t="s">
        <v>96</v>
      </c>
      <c r="C2" s="28"/>
      <c r="D2" s="29" t="s">
        <v>4</v>
      </c>
      <c r="E2" s="30" t="s">
        <v>4</v>
      </c>
      <c r="F2" s="30" t="s">
        <v>4</v>
      </c>
      <c r="G2" s="30"/>
      <c r="H2" s="29" t="s">
        <v>4</v>
      </c>
      <c r="I2" s="31"/>
      <c r="J2" s="32"/>
      <c r="K2" s="33"/>
      <c r="L2" s="34"/>
      <c r="M2" s="35"/>
      <c r="N2" s="36"/>
      <c r="O2" s="37"/>
      <c r="P2" s="33"/>
      <c r="Q2" s="33"/>
      <c r="R2" s="34"/>
      <c r="S2" s="34"/>
      <c r="T2" s="34"/>
      <c r="U2" s="34"/>
      <c r="V2" s="33"/>
    </row>
    <row r="3" spans="1:22" ht="12.75" customHeight="1">
      <c r="A3" s="26" t="s">
        <v>98</v>
      </c>
      <c r="B3" s="27" t="s">
        <v>99</v>
      </c>
      <c r="C3" s="28"/>
      <c r="D3" s="38"/>
      <c r="E3" s="39"/>
      <c r="F3" s="39"/>
      <c r="G3" s="39"/>
      <c r="H3" s="38"/>
      <c r="I3" s="31"/>
      <c r="J3" s="32"/>
      <c r="K3" s="33"/>
      <c r="L3" s="34"/>
      <c r="M3" s="35"/>
      <c r="N3" s="36"/>
      <c r="O3" s="37"/>
      <c r="P3" s="33"/>
      <c r="Q3" s="33"/>
      <c r="R3" s="34"/>
      <c r="S3" s="34"/>
      <c r="T3" s="34"/>
      <c r="U3" s="34"/>
      <c r="V3" s="33"/>
    </row>
    <row r="4" spans="1:22" ht="12.75" customHeight="1">
      <c r="A4" s="26" t="s">
        <v>100</v>
      </c>
      <c r="B4" s="40" t="s">
        <v>101</v>
      </c>
      <c r="C4" s="28"/>
      <c r="D4" s="41" t="s">
        <v>102</v>
      </c>
      <c r="E4" s="42" t="s">
        <v>103</v>
      </c>
      <c r="F4" s="42"/>
      <c r="G4" s="42"/>
      <c r="H4" s="43" t="s">
        <v>104</v>
      </c>
      <c r="I4" s="31"/>
      <c r="J4" s="32"/>
      <c r="K4" s="33"/>
      <c r="L4" s="34"/>
      <c r="M4" s="35"/>
      <c r="N4" s="36"/>
      <c r="O4" s="37"/>
      <c r="P4" s="33"/>
      <c r="Q4" s="33"/>
      <c r="R4" s="34"/>
      <c r="S4" s="34"/>
      <c r="T4" s="34"/>
      <c r="U4" s="34"/>
      <c r="V4" s="33"/>
    </row>
    <row r="5" spans="1:22" ht="12.75">
      <c r="A5" s="9"/>
      <c r="B5" s="44"/>
      <c r="C5" s="44"/>
      <c r="D5" s="44"/>
      <c r="E5" s="45"/>
      <c r="F5" s="45"/>
      <c r="G5" s="44"/>
      <c r="H5" s="44"/>
      <c r="I5" s="44"/>
      <c r="J5" s="46"/>
      <c r="K5" s="44"/>
      <c r="L5" s="47"/>
      <c r="M5" s="46"/>
      <c r="N5" s="44"/>
      <c r="O5" s="47"/>
      <c r="P5" s="47"/>
      <c r="Q5" s="44"/>
      <c r="R5" s="47"/>
      <c r="S5" s="47"/>
      <c r="T5" s="47"/>
      <c r="U5" s="47"/>
      <c r="V5" s="44"/>
    </row>
    <row r="6" spans="1:22" ht="12.75" customHeight="1">
      <c r="A6" s="43" t="s">
        <v>105</v>
      </c>
      <c r="B6" s="43" t="s">
        <v>10</v>
      </c>
      <c r="C6" s="43" t="s">
        <v>11</v>
      </c>
      <c r="D6" s="43"/>
      <c r="E6" s="43"/>
      <c r="F6" s="43"/>
      <c r="G6" s="43" t="s">
        <v>12</v>
      </c>
      <c r="H6" s="43"/>
      <c r="I6" s="43" t="s">
        <v>13</v>
      </c>
      <c r="J6" s="43"/>
      <c r="K6" s="43"/>
      <c r="L6" s="43"/>
      <c r="M6" s="43"/>
      <c r="N6" s="43" t="s">
        <v>14</v>
      </c>
      <c r="O6" s="43"/>
      <c r="P6" s="42" t="s">
        <v>15</v>
      </c>
      <c r="Q6" s="43" t="s">
        <v>16</v>
      </c>
      <c r="R6" s="43"/>
      <c r="S6" s="43"/>
      <c r="T6" s="43"/>
      <c r="U6" s="43"/>
      <c r="V6" s="43" t="s">
        <v>17</v>
      </c>
    </row>
    <row r="7" spans="1:22" ht="60">
      <c r="A7" s="43"/>
      <c r="B7" s="43"/>
      <c r="C7" s="43" t="s">
        <v>18</v>
      </c>
      <c r="D7" s="43" t="s">
        <v>19</v>
      </c>
      <c r="E7" s="42" t="s">
        <v>20</v>
      </c>
      <c r="F7" s="42" t="s">
        <v>21</v>
      </c>
      <c r="G7" s="43" t="s">
        <v>22</v>
      </c>
      <c r="H7" s="43" t="s">
        <v>23</v>
      </c>
      <c r="I7" s="43" t="s">
        <v>18</v>
      </c>
      <c r="J7" s="48" t="s">
        <v>24</v>
      </c>
      <c r="K7" s="43" t="s">
        <v>25</v>
      </c>
      <c r="L7" s="42" t="s">
        <v>26</v>
      </c>
      <c r="M7" s="48" t="s">
        <v>27</v>
      </c>
      <c r="N7" s="43" t="s">
        <v>28</v>
      </c>
      <c r="O7" s="42" t="s">
        <v>29</v>
      </c>
      <c r="P7" s="42"/>
      <c r="Q7" s="43" t="s">
        <v>30</v>
      </c>
      <c r="R7" s="42" t="s">
        <v>31</v>
      </c>
      <c r="S7" s="42" t="s">
        <v>32</v>
      </c>
      <c r="T7" s="42" t="s">
        <v>33</v>
      </c>
      <c r="U7" s="42" t="s">
        <v>34</v>
      </c>
      <c r="V7" s="43"/>
    </row>
    <row r="8" spans="1:22" ht="36">
      <c r="A8" s="49" t="s">
        <v>106</v>
      </c>
      <c r="B8" s="50" t="s">
        <v>107</v>
      </c>
      <c r="C8" s="49"/>
      <c r="D8" s="49"/>
      <c r="E8" s="51"/>
      <c r="F8" s="51"/>
      <c r="G8" s="49" t="s">
        <v>108</v>
      </c>
      <c r="H8" s="49" t="s">
        <v>109</v>
      </c>
      <c r="I8" s="49" t="s">
        <v>110</v>
      </c>
      <c r="J8" s="52">
        <v>41838</v>
      </c>
      <c r="K8" s="49" t="s">
        <v>111</v>
      </c>
      <c r="L8" s="53">
        <v>800000</v>
      </c>
      <c r="M8" s="52">
        <v>42018</v>
      </c>
      <c r="N8" s="49" t="s">
        <v>112</v>
      </c>
      <c r="O8" s="51"/>
      <c r="P8" s="51"/>
      <c r="Q8" s="49" t="s">
        <v>113</v>
      </c>
      <c r="R8" s="53">
        <v>52685.12</v>
      </c>
      <c r="S8" s="53">
        <v>52685.12</v>
      </c>
      <c r="T8" s="53">
        <v>52685.12</v>
      </c>
      <c r="U8" s="53">
        <v>52685.12</v>
      </c>
      <c r="V8" s="49" t="s">
        <v>114</v>
      </c>
    </row>
    <row r="9" spans="1:22" ht="48">
      <c r="A9" s="49" t="s">
        <v>115</v>
      </c>
      <c r="B9" s="50" t="s">
        <v>116</v>
      </c>
      <c r="C9" s="49"/>
      <c r="D9" s="49"/>
      <c r="E9" s="51"/>
      <c r="F9" s="51"/>
      <c r="G9" s="49" t="s">
        <v>117</v>
      </c>
      <c r="H9" s="49" t="s">
        <v>118</v>
      </c>
      <c r="I9" s="49" t="s">
        <v>119</v>
      </c>
      <c r="J9" s="52">
        <v>41722</v>
      </c>
      <c r="K9" s="49" t="s">
        <v>120</v>
      </c>
      <c r="L9" s="53">
        <v>574061.13</v>
      </c>
      <c r="M9" s="52">
        <v>41842</v>
      </c>
      <c r="N9" s="49" t="s">
        <v>112</v>
      </c>
      <c r="O9" s="53">
        <v>140433.75</v>
      </c>
      <c r="P9" s="51"/>
      <c r="Q9" s="49" t="s">
        <v>113</v>
      </c>
      <c r="R9" s="53">
        <v>561281.01</v>
      </c>
      <c r="S9" s="51"/>
      <c r="T9" s="51"/>
      <c r="U9" s="53">
        <v>516415.38</v>
      </c>
      <c r="V9" s="49" t="s">
        <v>114</v>
      </c>
    </row>
    <row r="10" spans="1:22" ht="59.25" customHeight="1">
      <c r="A10" s="49" t="s">
        <v>121</v>
      </c>
      <c r="B10" s="21" t="s">
        <v>122</v>
      </c>
      <c r="C10" s="49"/>
      <c r="D10" s="49"/>
      <c r="E10" s="51"/>
      <c r="F10" s="51"/>
      <c r="G10" s="49" t="s">
        <v>123</v>
      </c>
      <c r="H10" s="54" t="s">
        <v>124</v>
      </c>
      <c r="I10" s="49" t="s">
        <v>125</v>
      </c>
      <c r="J10" s="52">
        <v>41604</v>
      </c>
      <c r="K10" s="49" t="s">
        <v>112</v>
      </c>
      <c r="L10" s="53">
        <v>324942.58</v>
      </c>
      <c r="M10" s="52">
        <v>41964</v>
      </c>
      <c r="N10" s="55"/>
      <c r="O10" s="55"/>
      <c r="P10" s="55"/>
      <c r="Q10" s="49">
        <v>449051</v>
      </c>
      <c r="R10" s="53">
        <v>145389.55</v>
      </c>
      <c r="S10" s="55"/>
      <c r="T10" s="55"/>
      <c r="U10" s="56">
        <v>145389.55</v>
      </c>
      <c r="V10" s="49" t="s">
        <v>126</v>
      </c>
    </row>
    <row r="11" spans="1:22" ht="60" customHeight="1">
      <c r="A11" s="57" t="s">
        <v>127</v>
      </c>
      <c r="B11" s="21" t="s">
        <v>128</v>
      </c>
      <c r="C11" s="49"/>
      <c r="D11" s="49"/>
      <c r="E11" s="51"/>
      <c r="F11" s="51"/>
      <c r="G11" s="49" t="s">
        <v>129</v>
      </c>
      <c r="H11" s="49" t="s">
        <v>130</v>
      </c>
      <c r="I11" s="49" t="s">
        <v>131</v>
      </c>
      <c r="J11" s="52">
        <v>41855</v>
      </c>
      <c r="K11" s="49" t="s">
        <v>112</v>
      </c>
      <c r="L11" s="53">
        <v>683739.55</v>
      </c>
      <c r="M11" s="52">
        <v>42215</v>
      </c>
      <c r="N11" s="49"/>
      <c r="O11" s="53">
        <v>9214.93</v>
      </c>
      <c r="P11" s="51"/>
      <c r="Q11" s="49" t="s">
        <v>113</v>
      </c>
      <c r="R11" s="53">
        <v>142342.32</v>
      </c>
      <c r="S11" s="53">
        <v>50869.1</v>
      </c>
      <c r="T11" s="53">
        <v>50869.1</v>
      </c>
      <c r="U11" s="53">
        <v>142342.32</v>
      </c>
      <c r="V11" s="49" t="s">
        <v>114</v>
      </c>
    </row>
    <row r="12" spans="1:22" ht="48">
      <c r="A12" s="49" t="s">
        <v>132</v>
      </c>
      <c r="B12" s="50" t="s">
        <v>133</v>
      </c>
      <c r="C12" s="49"/>
      <c r="D12" s="49"/>
      <c r="E12" s="51"/>
      <c r="F12" s="51"/>
      <c r="G12" s="49" t="s">
        <v>134</v>
      </c>
      <c r="H12" s="49" t="s">
        <v>135</v>
      </c>
      <c r="I12" s="49" t="s">
        <v>136</v>
      </c>
      <c r="J12" s="52">
        <v>41745</v>
      </c>
      <c r="K12" s="49" t="s">
        <v>111</v>
      </c>
      <c r="L12" s="53">
        <v>108562.64</v>
      </c>
      <c r="M12" s="52">
        <v>41925</v>
      </c>
      <c r="N12" s="49" t="s">
        <v>111</v>
      </c>
      <c r="O12" s="53">
        <v>14236.54</v>
      </c>
      <c r="P12" s="51"/>
      <c r="Q12" s="49" t="s">
        <v>113</v>
      </c>
      <c r="R12" s="53">
        <v>89527.66</v>
      </c>
      <c r="S12" s="51"/>
      <c r="T12" s="51"/>
      <c r="U12" s="53">
        <v>89527.66</v>
      </c>
      <c r="V12" s="49" t="s">
        <v>114</v>
      </c>
    </row>
    <row r="13" spans="1:22" ht="51.75">
      <c r="A13" s="58" t="s">
        <v>137</v>
      </c>
      <c r="B13" s="59" t="s">
        <v>138</v>
      </c>
      <c r="C13" s="58" t="s">
        <v>139</v>
      </c>
      <c r="D13" s="58" t="s">
        <v>140</v>
      </c>
      <c r="E13" s="23">
        <v>1976000</v>
      </c>
      <c r="F13" s="23">
        <v>670582.87</v>
      </c>
      <c r="G13" s="58" t="s">
        <v>141</v>
      </c>
      <c r="H13" s="58" t="s">
        <v>142</v>
      </c>
      <c r="I13" s="58" t="s">
        <v>143</v>
      </c>
      <c r="J13" s="60">
        <v>41540</v>
      </c>
      <c r="K13" s="58" t="s">
        <v>144</v>
      </c>
      <c r="L13" s="23">
        <v>2328338.7</v>
      </c>
      <c r="M13" s="60"/>
      <c r="N13" s="58"/>
      <c r="O13" s="23">
        <v>0</v>
      </c>
      <c r="P13" s="23">
        <v>0</v>
      </c>
      <c r="Q13" s="58" t="s">
        <v>113</v>
      </c>
      <c r="R13" s="23">
        <v>975792.94</v>
      </c>
      <c r="S13" s="23">
        <v>0</v>
      </c>
      <c r="T13" s="23">
        <v>0</v>
      </c>
      <c r="U13" s="23">
        <v>844475.77</v>
      </c>
      <c r="V13" s="58" t="s">
        <v>145</v>
      </c>
    </row>
    <row r="14" spans="1:22" ht="51.75">
      <c r="A14" s="58" t="s">
        <v>146</v>
      </c>
      <c r="B14" s="59" t="s">
        <v>147</v>
      </c>
      <c r="C14" s="58" t="s">
        <v>148</v>
      </c>
      <c r="D14" s="58" t="s">
        <v>140</v>
      </c>
      <c r="E14" s="23">
        <v>6122831.83</v>
      </c>
      <c r="F14" s="23">
        <v>0</v>
      </c>
      <c r="G14" s="58" t="s">
        <v>141</v>
      </c>
      <c r="H14" s="58" t="s">
        <v>142</v>
      </c>
      <c r="I14" s="58" t="s">
        <v>149</v>
      </c>
      <c r="J14" s="60">
        <v>41544</v>
      </c>
      <c r="K14" s="58" t="s">
        <v>144</v>
      </c>
      <c r="L14" s="23">
        <v>5591821.69</v>
      </c>
      <c r="M14" s="60"/>
      <c r="N14" s="58" t="s">
        <v>144</v>
      </c>
      <c r="O14" s="23">
        <v>0</v>
      </c>
      <c r="P14" s="23">
        <v>0</v>
      </c>
      <c r="Q14" s="58" t="s">
        <v>113</v>
      </c>
      <c r="R14" s="23">
        <v>1026853.98</v>
      </c>
      <c r="S14" s="23">
        <v>516231.95</v>
      </c>
      <c r="T14" s="23">
        <v>516231.95</v>
      </c>
      <c r="U14" s="23">
        <v>861592.21</v>
      </c>
      <c r="V14" s="58" t="s">
        <v>145</v>
      </c>
    </row>
    <row r="15" spans="1:22" ht="27.75">
      <c r="A15" s="58" t="s">
        <v>150</v>
      </c>
      <c r="B15" s="59" t="s">
        <v>151</v>
      </c>
      <c r="C15" s="58" t="s">
        <v>152</v>
      </c>
      <c r="D15" s="58" t="s">
        <v>153</v>
      </c>
      <c r="E15" s="23">
        <v>400015.15</v>
      </c>
      <c r="F15" s="23">
        <v>0</v>
      </c>
      <c r="G15" s="58" t="s">
        <v>154</v>
      </c>
      <c r="H15" s="58" t="s">
        <v>155</v>
      </c>
      <c r="I15" s="58" t="s">
        <v>156</v>
      </c>
      <c r="J15" s="60">
        <v>41134</v>
      </c>
      <c r="K15" s="58" t="s">
        <v>157</v>
      </c>
      <c r="L15" s="23">
        <v>400015.15</v>
      </c>
      <c r="M15" s="60"/>
      <c r="N15" s="58" t="s">
        <v>158</v>
      </c>
      <c r="O15" s="23">
        <v>0</v>
      </c>
      <c r="P15" s="23">
        <v>0</v>
      </c>
      <c r="Q15" s="58" t="s">
        <v>113</v>
      </c>
      <c r="R15" s="23">
        <v>164244.74</v>
      </c>
      <c r="S15" s="23">
        <v>0</v>
      </c>
      <c r="T15" s="23">
        <v>0</v>
      </c>
      <c r="U15" s="23">
        <v>164244.74</v>
      </c>
      <c r="V15" s="58" t="s">
        <v>145</v>
      </c>
    </row>
    <row r="16" spans="1:22" ht="51.75">
      <c r="A16" s="58" t="s">
        <v>159</v>
      </c>
      <c r="B16" s="59" t="s">
        <v>160</v>
      </c>
      <c r="C16" s="58" t="s">
        <v>161</v>
      </c>
      <c r="D16" s="58" t="s">
        <v>140</v>
      </c>
      <c r="E16" s="23">
        <v>7246385</v>
      </c>
      <c r="F16" s="23">
        <v>0</v>
      </c>
      <c r="G16" s="58" t="s">
        <v>162</v>
      </c>
      <c r="H16" s="58" t="s">
        <v>163</v>
      </c>
      <c r="I16" s="58" t="s">
        <v>164</v>
      </c>
      <c r="J16" s="60">
        <v>41970</v>
      </c>
      <c r="K16" s="58" t="s">
        <v>144</v>
      </c>
      <c r="L16" s="23">
        <v>1142421.12</v>
      </c>
      <c r="M16" s="60"/>
      <c r="N16" s="58"/>
      <c r="O16" s="23">
        <v>0</v>
      </c>
      <c r="P16" s="23">
        <v>0</v>
      </c>
      <c r="Q16" s="58" t="s">
        <v>113</v>
      </c>
      <c r="R16" s="23">
        <v>23803.94</v>
      </c>
      <c r="S16" s="23">
        <v>0</v>
      </c>
      <c r="T16" s="23">
        <v>0</v>
      </c>
      <c r="U16" s="23">
        <v>0</v>
      </c>
      <c r="V16" s="58" t="s">
        <v>145</v>
      </c>
    </row>
    <row r="17" spans="1:22" ht="99">
      <c r="A17" s="58" t="s">
        <v>165</v>
      </c>
      <c r="B17" s="59" t="s">
        <v>166</v>
      </c>
      <c r="C17" s="58" t="s">
        <v>148</v>
      </c>
      <c r="D17" s="58" t="s">
        <v>140</v>
      </c>
      <c r="E17" s="23">
        <v>6122831.83</v>
      </c>
      <c r="F17" s="23">
        <v>0</v>
      </c>
      <c r="G17" s="58" t="s">
        <v>167</v>
      </c>
      <c r="H17" s="58" t="s">
        <v>168</v>
      </c>
      <c r="I17" s="58" t="s">
        <v>169</v>
      </c>
      <c r="J17" s="60">
        <v>41890</v>
      </c>
      <c r="K17" s="58" t="s">
        <v>144</v>
      </c>
      <c r="L17" s="23">
        <v>77462</v>
      </c>
      <c r="M17" s="60"/>
      <c r="N17" s="58"/>
      <c r="O17" s="23">
        <v>0</v>
      </c>
      <c r="P17" s="23">
        <v>0</v>
      </c>
      <c r="Q17" s="58" t="s">
        <v>170</v>
      </c>
      <c r="R17" s="23">
        <v>12495.27</v>
      </c>
      <c r="S17" s="23">
        <v>3861.87</v>
      </c>
      <c r="T17" s="23">
        <v>3861.87</v>
      </c>
      <c r="U17" s="23">
        <v>3861.87</v>
      </c>
      <c r="V17" s="58" t="s">
        <v>145</v>
      </c>
    </row>
    <row r="18" spans="1:22" ht="87">
      <c r="A18" s="58" t="s">
        <v>171</v>
      </c>
      <c r="B18" s="59" t="s">
        <v>172</v>
      </c>
      <c r="C18" s="58" t="s">
        <v>139</v>
      </c>
      <c r="D18" s="58" t="s">
        <v>140</v>
      </c>
      <c r="E18" s="23">
        <v>1976000</v>
      </c>
      <c r="F18" s="23">
        <v>670582.87</v>
      </c>
      <c r="G18" s="58" t="s">
        <v>167</v>
      </c>
      <c r="H18" s="58" t="s">
        <v>168</v>
      </c>
      <c r="I18" s="58" t="s">
        <v>173</v>
      </c>
      <c r="J18" s="60">
        <v>41890</v>
      </c>
      <c r="K18" s="58" t="s">
        <v>174</v>
      </c>
      <c r="L18" s="23">
        <v>54918.43</v>
      </c>
      <c r="M18" s="60"/>
      <c r="N18" s="58"/>
      <c r="O18" s="23">
        <v>0</v>
      </c>
      <c r="P18" s="23">
        <v>0</v>
      </c>
      <c r="Q18" s="58" t="s">
        <v>170</v>
      </c>
      <c r="R18" s="23">
        <v>15495.71</v>
      </c>
      <c r="S18" s="23">
        <v>0</v>
      </c>
      <c r="T18" s="23">
        <v>0</v>
      </c>
      <c r="U18" s="23">
        <v>5621.13</v>
      </c>
      <c r="V18" s="58" t="s">
        <v>145</v>
      </c>
    </row>
    <row r="19" spans="1:22" ht="39.75">
      <c r="A19" s="58" t="s">
        <v>175</v>
      </c>
      <c r="B19" s="59" t="s">
        <v>176</v>
      </c>
      <c r="C19" s="58" t="s">
        <v>177</v>
      </c>
      <c r="D19" s="58" t="s">
        <v>140</v>
      </c>
      <c r="E19" s="23">
        <v>945000</v>
      </c>
      <c r="F19" s="23">
        <v>0</v>
      </c>
      <c r="G19" s="58" t="s">
        <v>178</v>
      </c>
      <c r="H19" s="58" t="s">
        <v>179</v>
      </c>
      <c r="I19" s="58" t="s">
        <v>180</v>
      </c>
      <c r="J19" s="60">
        <v>41535</v>
      </c>
      <c r="K19" s="58" t="s">
        <v>144</v>
      </c>
      <c r="L19" s="23">
        <v>595023.75</v>
      </c>
      <c r="M19" s="60"/>
      <c r="N19" s="58" t="s">
        <v>144</v>
      </c>
      <c r="O19" s="23">
        <v>0</v>
      </c>
      <c r="P19" s="23">
        <v>0</v>
      </c>
      <c r="Q19" s="58" t="s">
        <v>170</v>
      </c>
      <c r="R19" s="23">
        <v>104045.4</v>
      </c>
      <c r="S19" s="23">
        <v>47250</v>
      </c>
      <c r="T19" s="23">
        <v>47250</v>
      </c>
      <c r="U19" s="23">
        <v>75131.3</v>
      </c>
      <c r="V19" s="58" t="s">
        <v>145</v>
      </c>
    </row>
    <row r="20" spans="1:22" ht="51.75">
      <c r="A20" s="58" t="s">
        <v>159</v>
      </c>
      <c r="B20" s="59" t="s">
        <v>160</v>
      </c>
      <c r="C20" s="58" t="s">
        <v>161</v>
      </c>
      <c r="D20" s="58" t="s">
        <v>140</v>
      </c>
      <c r="E20" s="23">
        <v>7246385</v>
      </c>
      <c r="F20" s="23">
        <v>0</v>
      </c>
      <c r="G20" s="58" t="s">
        <v>162</v>
      </c>
      <c r="H20" s="58" t="s">
        <v>163</v>
      </c>
      <c r="I20" s="58" t="s">
        <v>164</v>
      </c>
      <c r="J20" s="60">
        <v>41970</v>
      </c>
      <c r="K20" s="58" t="s">
        <v>144</v>
      </c>
      <c r="L20" s="23">
        <v>1316303.14</v>
      </c>
      <c r="M20" s="60"/>
      <c r="N20" s="58"/>
      <c r="O20" s="23">
        <v>0</v>
      </c>
      <c r="P20" s="23">
        <v>0</v>
      </c>
      <c r="Q20" s="58" t="s">
        <v>113</v>
      </c>
      <c r="R20" s="23">
        <v>23803.94</v>
      </c>
      <c r="S20" s="23">
        <v>0</v>
      </c>
      <c r="T20" s="23">
        <v>0</v>
      </c>
      <c r="U20" s="23">
        <v>0</v>
      </c>
      <c r="V20" s="58" t="s">
        <v>145</v>
      </c>
    </row>
  </sheetData>
  <sheetProtection selectLockedCells="1" selectUnlockedCells="1"/>
  <mergeCells count="13">
    <mergeCell ref="E1:G1"/>
    <mergeCell ref="E2:G2"/>
    <mergeCell ref="E3:G3"/>
    <mergeCell ref="E4:G4"/>
    <mergeCell ref="A6:A7"/>
    <mergeCell ref="B6:B7"/>
    <mergeCell ref="C6:F6"/>
    <mergeCell ref="G6:H6"/>
    <mergeCell ref="I6:M6"/>
    <mergeCell ref="N6:O6"/>
    <mergeCell ref="P6:P7"/>
    <mergeCell ref="Q6:U6"/>
    <mergeCell ref="V6:V7"/>
  </mergeCells>
  <printOptions horizontalCentered="1"/>
  <pageMargins left="0.19652777777777777" right="0.19652777777777777" top="0.36319444444444443" bottom="0.3354166666666667" header="0.19652777777777777" footer="0.19652777777777777"/>
  <pageSetup firstPageNumber="1" useFirstPageNumber="1" horizontalDpi="300" verticalDpi="300" orientation="landscape" pageOrder="overThenDown" paperSize="9"/>
  <headerFooter alignWithMargins="0">
    <oddHeader>&amp;L&amp;"arial,Normal"&amp;12MAPA DEMONSTRATIVO DE OBRAS E SERVIÇOS DE ENGENHARIA&amp;R&amp;"arial,Normal"&amp;12&amp;A</oddHeader>
    <oddFooter>&amp;C&amp;"arial,Normal"Página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="75" zoomScaleNormal="75" workbookViewId="0" topLeftCell="A16">
      <selection activeCell="C23" sqref="C23"/>
    </sheetView>
  </sheetViews>
  <sheetFormatPr defaultColWidth="12.57421875" defaultRowHeight="12.75"/>
  <cols>
    <col min="1" max="1" width="24.140625" style="20" customWidth="1"/>
    <col min="2" max="2" width="65.57421875" style="21" customWidth="1"/>
    <col min="3" max="3" width="12.7109375" style="20" customWidth="1"/>
    <col min="4" max="4" width="63.8515625" style="22" customWidth="1"/>
    <col min="5" max="6" width="15.28125" style="23" customWidth="1"/>
    <col min="7" max="7" width="17.8515625" style="22" customWidth="1"/>
    <col min="8" max="8" width="63.8515625" style="22" customWidth="1"/>
    <col min="9" max="9" width="12.7109375" style="20" customWidth="1"/>
    <col min="10" max="10" width="12.7109375" style="24" customWidth="1"/>
    <col min="11" max="11" width="10.140625" style="20" customWidth="1"/>
    <col min="12" max="12" width="15.28125" style="23" customWidth="1"/>
    <col min="13" max="13" width="12.7109375" style="24" customWidth="1"/>
    <col min="14" max="14" width="10.140625" style="20" customWidth="1"/>
    <col min="15" max="16" width="15.28125" style="23" customWidth="1"/>
    <col min="17" max="17" width="15.28125" style="20" customWidth="1"/>
    <col min="18" max="21" width="15.28125" style="23" customWidth="1"/>
    <col min="22" max="22" width="17.28125" style="20" customWidth="1"/>
    <col min="23" max="16384" width="11.57421875" style="25" customWidth="1"/>
  </cols>
  <sheetData>
    <row r="1" spans="1:22" s="25" customFormat="1" ht="12.75" customHeight="1">
      <c r="A1" s="61" t="s">
        <v>95</v>
      </c>
      <c r="B1" s="62" t="s">
        <v>96</v>
      </c>
      <c r="C1" s="63"/>
      <c r="D1" s="6"/>
      <c r="E1" s="64"/>
      <c r="F1" s="64"/>
      <c r="G1" s="64"/>
      <c r="H1" s="6"/>
      <c r="J1" s="65"/>
      <c r="K1" s="66"/>
      <c r="L1" s="67"/>
      <c r="M1" s="68"/>
      <c r="N1" s="69"/>
      <c r="O1" s="70"/>
      <c r="P1" s="5"/>
      <c r="Q1" s="66"/>
      <c r="R1" s="67"/>
      <c r="S1" s="67"/>
      <c r="T1" s="67"/>
      <c r="U1" s="67"/>
      <c r="V1" s="66"/>
    </row>
    <row r="2" spans="1:22" s="25" customFormat="1" ht="12.75" customHeight="1">
      <c r="A2" s="71" t="s">
        <v>97</v>
      </c>
      <c r="B2" s="62" t="s">
        <v>96</v>
      </c>
      <c r="C2" s="63"/>
      <c r="D2" s="6" t="s">
        <v>4</v>
      </c>
      <c r="E2" s="64" t="s">
        <v>4</v>
      </c>
      <c r="F2" s="64" t="s">
        <v>4</v>
      </c>
      <c r="G2" s="64"/>
      <c r="H2" s="6" t="s">
        <v>4</v>
      </c>
      <c r="J2" s="65"/>
      <c r="K2" s="66"/>
      <c r="L2" s="67"/>
      <c r="M2" s="68"/>
      <c r="N2" s="69"/>
      <c r="O2" s="70"/>
      <c r="P2" s="5"/>
      <c r="Q2" s="66"/>
      <c r="R2" s="67"/>
      <c r="S2" s="67"/>
      <c r="T2" s="67"/>
      <c r="U2" s="67"/>
      <c r="V2" s="66"/>
    </row>
    <row r="3" spans="1:22" s="25" customFormat="1" ht="12.75" customHeight="1">
      <c r="A3" s="71" t="s">
        <v>98</v>
      </c>
      <c r="B3" s="62" t="s">
        <v>99</v>
      </c>
      <c r="C3" s="63"/>
      <c r="D3" s="72"/>
      <c r="E3" s="73"/>
      <c r="F3" s="73"/>
      <c r="G3" s="73"/>
      <c r="H3" s="72"/>
      <c r="J3" s="65"/>
      <c r="K3" s="66"/>
      <c r="L3" s="67"/>
      <c r="M3" s="68"/>
      <c r="N3" s="69"/>
      <c r="O3" s="70"/>
      <c r="P3" s="5"/>
      <c r="Q3" s="66"/>
      <c r="R3" s="67"/>
      <c r="S3" s="67"/>
      <c r="T3" s="67"/>
      <c r="U3" s="67"/>
      <c r="V3" s="66"/>
    </row>
    <row r="4" spans="1:22" s="25" customFormat="1" ht="12.75" customHeight="1">
      <c r="A4" s="71" t="s">
        <v>100</v>
      </c>
      <c r="B4" s="74" t="s">
        <v>181</v>
      </c>
      <c r="C4" s="63"/>
      <c r="D4" s="75" t="s">
        <v>102</v>
      </c>
      <c r="E4" s="76" t="s">
        <v>103</v>
      </c>
      <c r="F4" s="76"/>
      <c r="G4" s="76"/>
      <c r="H4" s="77" t="s">
        <v>104</v>
      </c>
      <c r="J4" s="65"/>
      <c r="K4" s="66"/>
      <c r="L4" s="67"/>
      <c r="M4" s="68"/>
      <c r="N4" s="69"/>
      <c r="O4" s="70"/>
      <c r="P4" s="5"/>
      <c r="Q4" s="66"/>
      <c r="R4" s="67"/>
      <c r="S4" s="67"/>
      <c r="T4" s="67"/>
      <c r="U4" s="67"/>
      <c r="V4" s="66"/>
    </row>
    <row r="5" spans="1:22" ht="12.75">
      <c r="A5" s="78"/>
      <c r="B5" s="79"/>
      <c r="C5" s="79"/>
      <c r="D5" s="79"/>
      <c r="E5" s="80"/>
      <c r="F5" s="80"/>
      <c r="G5" s="79"/>
      <c r="H5" s="79"/>
      <c r="I5" s="79"/>
      <c r="J5" s="81"/>
      <c r="K5" s="79"/>
      <c r="L5" s="82"/>
      <c r="M5" s="81"/>
      <c r="N5" s="79"/>
      <c r="O5" s="82"/>
      <c r="P5" s="82"/>
      <c r="Q5" s="79"/>
      <c r="R5" s="82"/>
      <c r="S5" s="82"/>
      <c r="T5" s="82"/>
      <c r="U5" s="82"/>
      <c r="V5" s="79"/>
    </row>
    <row r="6" spans="1:22" ht="12.75" customHeight="1">
      <c r="A6" s="83" t="s">
        <v>105</v>
      </c>
      <c r="B6" s="83" t="s">
        <v>10</v>
      </c>
      <c r="C6" s="43" t="s">
        <v>11</v>
      </c>
      <c r="D6" s="43"/>
      <c r="E6" s="43"/>
      <c r="F6" s="43"/>
      <c r="G6" s="43" t="s">
        <v>12</v>
      </c>
      <c r="H6" s="43"/>
      <c r="I6" s="43" t="s">
        <v>13</v>
      </c>
      <c r="J6" s="43"/>
      <c r="K6" s="43"/>
      <c r="L6" s="43"/>
      <c r="M6" s="43"/>
      <c r="N6" s="43" t="s">
        <v>14</v>
      </c>
      <c r="O6" s="43"/>
      <c r="P6" s="84" t="s">
        <v>15</v>
      </c>
      <c r="Q6" s="43" t="s">
        <v>16</v>
      </c>
      <c r="R6" s="43"/>
      <c r="S6" s="43"/>
      <c r="T6" s="43"/>
      <c r="U6" s="43"/>
      <c r="V6" s="83" t="s">
        <v>17</v>
      </c>
    </row>
    <row r="7" spans="1:22" ht="60">
      <c r="A7" s="83"/>
      <c r="B7" s="83"/>
      <c r="C7" s="83" t="s">
        <v>18</v>
      </c>
      <c r="D7" s="83" t="s">
        <v>19</v>
      </c>
      <c r="E7" s="84" t="s">
        <v>20</v>
      </c>
      <c r="F7" s="84" t="s">
        <v>21</v>
      </c>
      <c r="G7" s="83" t="s">
        <v>22</v>
      </c>
      <c r="H7" s="83" t="s">
        <v>23</v>
      </c>
      <c r="I7" s="83" t="s">
        <v>18</v>
      </c>
      <c r="J7" s="85" t="s">
        <v>24</v>
      </c>
      <c r="K7" s="83" t="s">
        <v>25</v>
      </c>
      <c r="L7" s="84" t="s">
        <v>26</v>
      </c>
      <c r="M7" s="85" t="s">
        <v>27</v>
      </c>
      <c r="N7" s="83" t="s">
        <v>28</v>
      </c>
      <c r="O7" s="84" t="s">
        <v>29</v>
      </c>
      <c r="P7" s="84"/>
      <c r="Q7" s="83" t="s">
        <v>30</v>
      </c>
      <c r="R7" s="84" t="s">
        <v>31</v>
      </c>
      <c r="S7" s="84" t="s">
        <v>32</v>
      </c>
      <c r="T7" s="84" t="s">
        <v>33</v>
      </c>
      <c r="U7" s="84" t="s">
        <v>34</v>
      </c>
      <c r="V7" s="83"/>
    </row>
    <row r="8" spans="1:22" ht="48">
      <c r="A8" s="58" t="s">
        <v>127</v>
      </c>
      <c r="B8" s="21" t="s">
        <v>128</v>
      </c>
      <c r="C8" s="58"/>
      <c r="D8" s="58"/>
      <c r="G8" s="58" t="s">
        <v>129</v>
      </c>
      <c r="H8" s="58" t="s">
        <v>182</v>
      </c>
      <c r="I8" s="58" t="s">
        <v>131</v>
      </c>
      <c r="J8" s="24">
        <v>41855</v>
      </c>
      <c r="K8" s="58" t="s">
        <v>112</v>
      </c>
      <c r="L8" s="86">
        <v>683739.55</v>
      </c>
      <c r="M8" s="24">
        <v>42215</v>
      </c>
      <c r="N8" s="58"/>
      <c r="O8" s="86">
        <v>9214.93</v>
      </c>
      <c r="Q8" s="58" t="s">
        <v>113</v>
      </c>
      <c r="R8" s="86">
        <v>450522.16</v>
      </c>
      <c r="S8" s="86">
        <v>218345.59</v>
      </c>
      <c r="T8" s="86">
        <v>269214.69</v>
      </c>
      <c r="U8" s="86">
        <v>360687.91</v>
      </c>
      <c r="V8" s="58" t="s">
        <v>183</v>
      </c>
    </row>
    <row r="9" spans="1:22" ht="48">
      <c r="A9" s="58" t="s">
        <v>184</v>
      </c>
      <c r="B9" s="21" t="s">
        <v>185</v>
      </c>
      <c r="C9" s="58"/>
      <c r="D9" s="58"/>
      <c r="G9" s="58" t="s">
        <v>186</v>
      </c>
      <c r="H9" s="58" t="s">
        <v>187</v>
      </c>
      <c r="I9" s="58" t="s">
        <v>188</v>
      </c>
      <c r="J9" s="24">
        <v>42138</v>
      </c>
      <c r="K9" s="58" t="s">
        <v>112</v>
      </c>
      <c r="L9" s="86">
        <v>338171.56</v>
      </c>
      <c r="M9" s="24">
        <v>42288</v>
      </c>
      <c r="N9" s="58"/>
      <c r="Q9" s="58" t="s">
        <v>113</v>
      </c>
      <c r="R9" s="86">
        <v>154929.76</v>
      </c>
      <c r="S9" s="86">
        <v>78314.05</v>
      </c>
      <c r="T9" s="86">
        <v>78314.05</v>
      </c>
      <c r="U9" s="86">
        <v>78314.05</v>
      </c>
      <c r="V9" s="58" t="s">
        <v>183</v>
      </c>
    </row>
    <row r="10" spans="1:22" ht="36">
      <c r="A10" s="58" t="s">
        <v>189</v>
      </c>
      <c r="B10" s="59" t="s">
        <v>190</v>
      </c>
      <c r="C10" s="87" t="s">
        <v>191</v>
      </c>
      <c r="D10" s="58" t="s">
        <v>192</v>
      </c>
      <c r="E10" s="88">
        <v>9245700</v>
      </c>
      <c r="F10" s="88">
        <v>754300</v>
      </c>
      <c r="G10" s="58" t="s">
        <v>193</v>
      </c>
      <c r="H10" s="58" t="s">
        <v>194</v>
      </c>
      <c r="I10" s="58" t="s">
        <v>195</v>
      </c>
      <c r="J10" s="24">
        <v>42156</v>
      </c>
      <c r="K10" s="58" t="s">
        <v>112</v>
      </c>
      <c r="L10" s="86">
        <v>10688004.54</v>
      </c>
      <c r="N10" s="58"/>
      <c r="O10" s="86" t="s">
        <v>196</v>
      </c>
      <c r="Q10" s="58" t="s">
        <v>113</v>
      </c>
      <c r="R10" s="89"/>
      <c r="S10" s="90"/>
      <c r="V10" s="58" t="s">
        <v>183</v>
      </c>
    </row>
    <row r="11" spans="1:22" ht="36">
      <c r="A11" s="58" t="s">
        <v>197</v>
      </c>
      <c r="B11" s="59" t="s">
        <v>198</v>
      </c>
      <c r="C11" s="58"/>
      <c r="D11" s="58"/>
      <c r="E11" s="88">
        <v>3954600</v>
      </c>
      <c r="F11" s="88">
        <v>253718.25</v>
      </c>
      <c r="G11" s="58" t="s">
        <v>193</v>
      </c>
      <c r="H11" s="58" t="s">
        <v>194</v>
      </c>
      <c r="I11" s="58"/>
      <c r="K11" s="58"/>
      <c r="L11" s="86">
        <v>4208318.25</v>
      </c>
      <c r="N11" s="58"/>
      <c r="O11" s="86"/>
      <c r="Q11" s="58" t="s">
        <v>113</v>
      </c>
      <c r="R11" s="89"/>
      <c r="V11" s="91" t="s">
        <v>199</v>
      </c>
    </row>
    <row r="12" spans="1:22" ht="36">
      <c r="A12" s="92" t="s">
        <v>200</v>
      </c>
      <c r="B12" s="59" t="s">
        <v>201</v>
      </c>
      <c r="C12" s="93" t="s">
        <v>202</v>
      </c>
      <c r="D12" s="58" t="s">
        <v>192</v>
      </c>
      <c r="E12" s="88">
        <v>274961.01</v>
      </c>
      <c r="F12" s="88">
        <v>14945.62</v>
      </c>
      <c r="G12" s="58" t="s">
        <v>203</v>
      </c>
      <c r="H12" s="58" t="s">
        <v>204</v>
      </c>
      <c r="I12" s="58" t="s">
        <v>205</v>
      </c>
      <c r="J12" s="24">
        <v>42177</v>
      </c>
      <c r="K12" s="58" t="s">
        <v>112</v>
      </c>
      <c r="L12" s="86">
        <v>289906.63</v>
      </c>
      <c r="N12" s="58"/>
      <c r="O12" s="86"/>
      <c r="Q12" s="58" t="s">
        <v>113</v>
      </c>
      <c r="R12" s="89"/>
      <c r="V12" s="91" t="s">
        <v>126</v>
      </c>
    </row>
    <row r="13" spans="1:22" ht="51.75">
      <c r="A13" s="58" t="s">
        <v>137</v>
      </c>
      <c r="B13" s="59" t="s">
        <v>138</v>
      </c>
      <c r="C13" s="58" t="s">
        <v>139</v>
      </c>
      <c r="D13" s="58" t="s">
        <v>140</v>
      </c>
      <c r="E13" s="23">
        <v>1976000</v>
      </c>
      <c r="F13" s="23">
        <v>670582.87</v>
      </c>
      <c r="G13" s="58" t="s">
        <v>141</v>
      </c>
      <c r="H13" s="58" t="s">
        <v>142</v>
      </c>
      <c r="I13" s="58" t="s">
        <v>143</v>
      </c>
      <c r="J13" s="60">
        <v>41540</v>
      </c>
      <c r="K13" s="58" t="s">
        <v>144</v>
      </c>
      <c r="L13" s="23">
        <v>2328338.7</v>
      </c>
      <c r="M13" s="60"/>
      <c r="N13" s="58"/>
      <c r="O13" s="23">
        <v>0</v>
      </c>
      <c r="P13" s="23">
        <v>0</v>
      </c>
      <c r="Q13" s="58" t="s">
        <v>113</v>
      </c>
      <c r="R13" s="23">
        <v>975792.94</v>
      </c>
      <c r="S13" s="23">
        <v>0</v>
      </c>
      <c r="T13" s="23">
        <v>0</v>
      </c>
      <c r="U13" s="23">
        <v>844475.77</v>
      </c>
      <c r="V13" s="58" t="s">
        <v>145</v>
      </c>
    </row>
    <row r="14" spans="1:22" ht="51.75">
      <c r="A14" s="58" t="s">
        <v>146</v>
      </c>
      <c r="B14" s="59" t="s">
        <v>147</v>
      </c>
      <c r="C14" s="58" t="s">
        <v>148</v>
      </c>
      <c r="D14" s="58" t="s">
        <v>140</v>
      </c>
      <c r="E14" s="23">
        <v>6122831.83</v>
      </c>
      <c r="F14" s="23">
        <v>0</v>
      </c>
      <c r="G14" s="58" t="s">
        <v>141</v>
      </c>
      <c r="H14" s="58" t="s">
        <v>142</v>
      </c>
      <c r="I14" s="58" t="s">
        <v>149</v>
      </c>
      <c r="J14" s="60">
        <v>41544</v>
      </c>
      <c r="K14" s="58" t="s">
        <v>144</v>
      </c>
      <c r="L14" s="23">
        <v>5591821.69</v>
      </c>
      <c r="M14" s="60"/>
      <c r="N14" s="58" t="s">
        <v>144</v>
      </c>
      <c r="O14" s="23">
        <v>0</v>
      </c>
      <c r="P14" s="23">
        <v>0</v>
      </c>
      <c r="Q14" s="58" t="s">
        <v>113</v>
      </c>
      <c r="R14" s="23">
        <v>1176670.15</v>
      </c>
      <c r="S14" s="23">
        <v>3861.76</v>
      </c>
      <c r="T14" s="23">
        <v>520093.71</v>
      </c>
      <c r="U14" s="23">
        <v>865453.97</v>
      </c>
      <c r="V14" s="58" t="s">
        <v>145</v>
      </c>
    </row>
    <row r="15" spans="1:22" ht="27.75">
      <c r="A15" s="58" t="s">
        <v>150</v>
      </c>
      <c r="B15" s="59" t="s">
        <v>151</v>
      </c>
      <c r="C15" s="58" t="s">
        <v>152</v>
      </c>
      <c r="D15" s="58" t="s">
        <v>153</v>
      </c>
      <c r="E15" s="23">
        <v>400015.15</v>
      </c>
      <c r="F15" s="23">
        <v>0</v>
      </c>
      <c r="G15" s="58" t="s">
        <v>154</v>
      </c>
      <c r="H15" s="58" t="s">
        <v>155</v>
      </c>
      <c r="I15" s="58" t="s">
        <v>156</v>
      </c>
      <c r="J15" s="60">
        <v>41134</v>
      </c>
      <c r="K15" s="58" t="s">
        <v>157</v>
      </c>
      <c r="L15" s="23">
        <v>400015.15</v>
      </c>
      <c r="M15" s="60"/>
      <c r="N15" s="58" t="s">
        <v>206</v>
      </c>
      <c r="O15" s="23">
        <v>0</v>
      </c>
      <c r="P15" s="23">
        <v>0</v>
      </c>
      <c r="Q15" s="58" t="s">
        <v>113</v>
      </c>
      <c r="R15" s="23">
        <v>164244.74</v>
      </c>
      <c r="S15" s="23">
        <v>0</v>
      </c>
      <c r="T15" s="23">
        <v>0</v>
      </c>
      <c r="U15" s="23">
        <v>164244.74</v>
      </c>
      <c r="V15" s="58" t="s">
        <v>207</v>
      </c>
    </row>
    <row r="16" spans="1:22" ht="51.75">
      <c r="A16" s="58" t="s">
        <v>159</v>
      </c>
      <c r="B16" s="59" t="s">
        <v>160</v>
      </c>
      <c r="C16" s="58" t="s">
        <v>161</v>
      </c>
      <c r="D16" s="58" t="s">
        <v>140</v>
      </c>
      <c r="E16" s="23">
        <v>7246385</v>
      </c>
      <c r="F16" s="23">
        <v>0</v>
      </c>
      <c r="G16" s="58" t="s">
        <v>162</v>
      </c>
      <c r="H16" s="58" t="s">
        <v>163</v>
      </c>
      <c r="I16" s="58" t="s">
        <v>164</v>
      </c>
      <c r="J16" s="60">
        <v>41970</v>
      </c>
      <c r="K16" s="58" t="s">
        <v>144</v>
      </c>
      <c r="L16" s="23">
        <v>1316303.14</v>
      </c>
      <c r="M16" s="60"/>
      <c r="N16" s="58"/>
      <c r="O16" s="23">
        <v>0</v>
      </c>
      <c r="P16" s="23">
        <v>0</v>
      </c>
      <c r="Q16" s="58" t="s">
        <v>113</v>
      </c>
      <c r="R16" s="23">
        <v>473463.21</v>
      </c>
      <c r="S16" s="23">
        <v>0</v>
      </c>
      <c r="T16" s="23">
        <v>0</v>
      </c>
      <c r="U16" s="23">
        <v>0</v>
      </c>
      <c r="V16" s="58" t="s">
        <v>145</v>
      </c>
    </row>
    <row r="17" spans="1:22" ht="99">
      <c r="A17" s="58" t="s">
        <v>165</v>
      </c>
      <c r="B17" s="59" t="s">
        <v>166</v>
      </c>
      <c r="C17" s="58" t="s">
        <v>148</v>
      </c>
      <c r="D17" s="58" t="s">
        <v>140</v>
      </c>
      <c r="E17" s="23">
        <v>6122831.83</v>
      </c>
      <c r="F17" s="23">
        <v>0</v>
      </c>
      <c r="G17" s="58" t="s">
        <v>167</v>
      </c>
      <c r="H17" s="58" t="s">
        <v>168</v>
      </c>
      <c r="I17" s="58" t="s">
        <v>169</v>
      </c>
      <c r="J17" s="60">
        <v>41890</v>
      </c>
      <c r="K17" s="58" t="s">
        <v>144</v>
      </c>
      <c r="L17" s="23">
        <v>77462</v>
      </c>
      <c r="M17" s="60"/>
      <c r="N17" s="58"/>
      <c r="O17" s="23">
        <v>0</v>
      </c>
      <c r="P17" s="23">
        <v>0</v>
      </c>
      <c r="Q17" s="58" t="s">
        <v>170</v>
      </c>
      <c r="R17" s="23">
        <v>12495.27</v>
      </c>
      <c r="S17" s="23">
        <v>0</v>
      </c>
      <c r="T17" s="23">
        <v>3861.87</v>
      </c>
      <c r="U17" s="23">
        <v>3861.87</v>
      </c>
      <c r="V17" s="58" t="s">
        <v>145</v>
      </c>
    </row>
    <row r="18" spans="1:22" ht="87">
      <c r="A18" s="58" t="s">
        <v>171</v>
      </c>
      <c r="B18" s="59" t="s">
        <v>172</v>
      </c>
      <c r="C18" s="58" t="s">
        <v>139</v>
      </c>
      <c r="D18" s="58" t="s">
        <v>140</v>
      </c>
      <c r="E18" s="23">
        <v>1976000</v>
      </c>
      <c r="F18" s="23">
        <v>670582.87</v>
      </c>
      <c r="G18" s="58" t="s">
        <v>167</v>
      </c>
      <c r="H18" s="58" t="s">
        <v>168</v>
      </c>
      <c r="I18" s="58" t="s">
        <v>173</v>
      </c>
      <c r="J18" s="60">
        <v>41890</v>
      </c>
      <c r="K18" s="58" t="s">
        <v>174</v>
      </c>
      <c r="L18" s="23">
        <v>54918.43</v>
      </c>
      <c r="M18" s="60"/>
      <c r="N18" s="58"/>
      <c r="O18" s="23">
        <v>0</v>
      </c>
      <c r="P18" s="23">
        <v>0</v>
      </c>
      <c r="Q18" s="58" t="s">
        <v>170</v>
      </c>
      <c r="R18" s="23">
        <v>15495.71</v>
      </c>
      <c r="S18" s="23">
        <v>0</v>
      </c>
      <c r="T18" s="23">
        <v>0</v>
      </c>
      <c r="U18" s="23">
        <v>5621.13</v>
      </c>
      <c r="V18" s="58" t="s">
        <v>145</v>
      </c>
    </row>
    <row r="19" spans="1:22" ht="39.75">
      <c r="A19" s="58" t="s">
        <v>175</v>
      </c>
      <c r="B19" s="59" t="s">
        <v>176</v>
      </c>
      <c r="C19" s="58" t="s">
        <v>177</v>
      </c>
      <c r="D19" s="58" t="s">
        <v>140</v>
      </c>
      <c r="E19" s="23">
        <v>945000</v>
      </c>
      <c r="F19" s="23">
        <v>0</v>
      </c>
      <c r="G19" s="58" t="s">
        <v>178</v>
      </c>
      <c r="H19" s="58" t="s">
        <v>179</v>
      </c>
      <c r="I19" s="58" t="s">
        <v>180</v>
      </c>
      <c r="J19" s="60">
        <v>41535</v>
      </c>
      <c r="K19" s="58" t="s">
        <v>144</v>
      </c>
      <c r="L19" s="23">
        <v>595023.75</v>
      </c>
      <c r="M19" s="60"/>
      <c r="N19" s="58" t="s">
        <v>208</v>
      </c>
      <c r="O19" s="23">
        <v>0</v>
      </c>
      <c r="P19" s="23">
        <v>0</v>
      </c>
      <c r="Q19" s="58" t="s">
        <v>170</v>
      </c>
      <c r="R19" s="23">
        <v>104045.4</v>
      </c>
      <c r="S19" s="23">
        <v>0</v>
      </c>
      <c r="T19" s="23">
        <v>47250</v>
      </c>
      <c r="U19" s="23">
        <v>75131.3</v>
      </c>
      <c r="V19" s="58" t="s">
        <v>145</v>
      </c>
    </row>
    <row r="20" spans="1:22" ht="24.75">
      <c r="A20" s="20" t="s">
        <v>209</v>
      </c>
      <c r="B20" s="21" t="s">
        <v>210</v>
      </c>
      <c r="G20" s="20" t="s">
        <v>154</v>
      </c>
      <c r="H20" s="20" t="s">
        <v>211</v>
      </c>
      <c r="J20" s="24">
        <v>42095</v>
      </c>
      <c r="K20" s="20" t="s">
        <v>212</v>
      </c>
      <c r="L20" s="23">
        <v>14571.59</v>
      </c>
      <c r="M20" s="24">
        <v>42124</v>
      </c>
      <c r="Q20" s="20">
        <v>449051</v>
      </c>
      <c r="R20" s="23">
        <v>14571.59</v>
      </c>
      <c r="S20" s="23">
        <v>14571.59</v>
      </c>
      <c r="T20" s="23">
        <v>14571.59</v>
      </c>
      <c r="U20" s="23">
        <v>14571.59</v>
      </c>
      <c r="V20" s="20" t="s">
        <v>213</v>
      </c>
    </row>
  </sheetData>
  <sheetProtection selectLockedCells="1" selectUnlockedCells="1"/>
  <mergeCells count="13">
    <mergeCell ref="E1:G1"/>
    <mergeCell ref="E2:G2"/>
    <mergeCell ref="E3:G3"/>
    <mergeCell ref="E4:G4"/>
    <mergeCell ref="A6:A7"/>
    <mergeCell ref="B6:B7"/>
    <mergeCell ref="C6:F6"/>
    <mergeCell ref="G6:H6"/>
    <mergeCell ref="I6:M6"/>
    <mergeCell ref="N6:O6"/>
    <mergeCell ref="P6:P7"/>
    <mergeCell ref="Q6:U6"/>
    <mergeCell ref="V6:V7"/>
  </mergeCells>
  <printOptions horizontalCentered="1"/>
  <pageMargins left="0.19652777777777777" right="0.19652777777777777" top="0.36319444444444443" bottom="0.3354166666666667" header="0.19652777777777777" footer="0.19652777777777777"/>
  <pageSetup horizontalDpi="300" verticalDpi="300" orientation="landscape" pageOrder="overThenDown" paperSize="9"/>
  <headerFooter alignWithMargins="0">
    <oddHeader>&amp;L&amp;"arial,Normal"&amp;12MAPA DEMONSTRATIVO DE OBRAS E SERVIÇOS DE ENGENHARIA&amp;R&amp;"arial,Normal"&amp;12&amp;A</oddHeader>
    <oddFooter>&amp;C&amp;"arial,Normal"Página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workbookViewId="0" topLeftCell="I25">
      <selection activeCell="V33" sqref="V33"/>
    </sheetView>
  </sheetViews>
  <sheetFormatPr defaultColWidth="12.57421875" defaultRowHeight="12.75"/>
  <cols>
    <col min="1" max="1" width="23.57421875" style="20" customWidth="1"/>
    <col min="2" max="2" width="63.8515625" style="21" customWidth="1"/>
    <col min="3" max="3" width="12.7109375" style="20" customWidth="1"/>
    <col min="4" max="4" width="63.8515625" style="22" customWidth="1"/>
    <col min="5" max="6" width="15.28125" style="23" customWidth="1"/>
    <col min="7" max="7" width="17.8515625" style="22" customWidth="1"/>
    <col min="8" max="8" width="63.8515625" style="22" customWidth="1"/>
    <col min="9" max="9" width="12.7109375" style="20" customWidth="1"/>
    <col min="10" max="10" width="12.7109375" style="24" customWidth="1"/>
    <col min="11" max="11" width="10.140625" style="20" customWidth="1"/>
    <col min="12" max="12" width="15.28125" style="23" customWidth="1"/>
    <col min="13" max="13" width="12.7109375" style="24" customWidth="1"/>
    <col min="14" max="14" width="10.140625" style="20" customWidth="1"/>
    <col min="15" max="16" width="15.28125" style="23" customWidth="1"/>
    <col min="17" max="17" width="15.28125" style="20" customWidth="1"/>
    <col min="18" max="21" width="15.28125" style="23" customWidth="1"/>
    <col min="22" max="22" width="17.28125" style="20" customWidth="1"/>
    <col min="23" max="16384" width="11.57421875" style="25" customWidth="1"/>
  </cols>
  <sheetData>
    <row r="1" spans="1:22" s="25" customFormat="1" ht="12.75" customHeight="1">
      <c r="A1" s="61" t="s">
        <v>95</v>
      </c>
      <c r="B1" s="62" t="s">
        <v>96</v>
      </c>
      <c r="C1" s="63"/>
      <c r="D1" s="6"/>
      <c r="E1" s="64"/>
      <c r="F1" s="64"/>
      <c r="G1" s="64"/>
      <c r="H1" s="6"/>
      <c r="J1" s="65"/>
      <c r="K1" s="66"/>
      <c r="L1" s="67"/>
      <c r="M1" s="68"/>
      <c r="N1" s="69"/>
      <c r="O1" s="70"/>
      <c r="P1" s="5"/>
      <c r="Q1" s="66"/>
      <c r="R1" s="67"/>
      <c r="S1" s="67"/>
      <c r="T1" s="67"/>
      <c r="U1" s="67"/>
      <c r="V1" s="66"/>
    </row>
    <row r="2" spans="1:22" s="25" customFormat="1" ht="12.75" customHeight="1">
      <c r="A2" s="71" t="s">
        <v>97</v>
      </c>
      <c r="B2" s="62" t="s">
        <v>96</v>
      </c>
      <c r="C2" s="63"/>
      <c r="D2" s="6" t="s">
        <v>4</v>
      </c>
      <c r="E2" s="64" t="s">
        <v>4</v>
      </c>
      <c r="F2" s="64" t="s">
        <v>4</v>
      </c>
      <c r="G2" s="64"/>
      <c r="H2" s="6" t="s">
        <v>4</v>
      </c>
      <c r="J2" s="65"/>
      <c r="K2" s="66"/>
      <c r="L2" s="67"/>
      <c r="M2" s="68"/>
      <c r="N2" s="69"/>
      <c r="O2" s="70"/>
      <c r="P2" s="5"/>
      <c r="Q2" s="66"/>
      <c r="R2" s="67"/>
      <c r="S2" s="67"/>
      <c r="T2" s="67"/>
      <c r="U2" s="67"/>
      <c r="V2" s="66"/>
    </row>
    <row r="3" spans="1:22" s="25" customFormat="1" ht="12.75" customHeight="1">
      <c r="A3" s="71" t="s">
        <v>98</v>
      </c>
      <c r="B3" s="62" t="s">
        <v>99</v>
      </c>
      <c r="C3" s="63"/>
      <c r="D3" s="72"/>
      <c r="E3" s="73"/>
      <c r="F3" s="73"/>
      <c r="G3" s="73"/>
      <c r="H3" s="72"/>
      <c r="J3" s="65"/>
      <c r="K3" s="66"/>
      <c r="L3" s="67"/>
      <c r="M3" s="68"/>
      <c r="N3" s="69"/>
      <c r="O3" s="70"/>
      <c r="P3" s="5"/>
      <c r="Q3" s="66"/>
      <c r="R3" s="67"/>
      <c r="S3" s="67"/>
      <c r="T3" s="67"/>
      <c r="U3" s="67"/>
      <c r="V3" s="66"/>
    </row>
    <row r="4" spans="1:22" s="25" customFormat="1" ht="12.75" customHeight="1">
      <c r="A4" s="71" t="s">
        <v>100</v>
      </c>
      <c r="B4" s="74" t="s">
        <v>214</v>
      </c>
      <c r="C4" s="63"/>
      <c r="D4" s="75" t="s">
        <v>102</v>
      </c>
      <c r="E4" s="76" t="s">
        <v>103</v>
      </c>
      <c r="F4" s="76"/>
      <c r="G4" s="76"/>
      <c r="H4" s="77" t="s">
        <v>104</v>
      </c>
      <c r="J4" s="65"/>
      <c r="K4" s="66"/>
      <c r="L4" s="67"/>
      <c r="M4" s="68"/>
      <c r="N4" s="69"/>
      <c r="O4" s="70"/>
      <c r="P4" s="5"/>
      <c r="Q4" s="66"/>
      <c r="R4" s="67"/>
      <c r="S4" s="67"/>
      <c r="T4" s="67"/>
      <c r="U4" s="67"/>
      <c r="V4" s="66"/>
    </row>
    <row r="5" spans="1:22" ht="12.75">
      <c r="A5" s="78"/>
      <c r="B5" s="79"/>
      <c r="C5" s="79"/>
      <c r="D5" s="79"/>
      <c r="E5" s="80"/>
      <c r="F5" s="80"/>
      <c r="G5" s="79"/>
      <c r="H5" s="79"/>
      <c r="I5" s="79"/>
      <c r="J5" s="81"/>
      <c r="K5" s="79"/>
      <c r="L5" s="82"/>
      <c r="M5" s="81"/>
      <c r="N5" s="79"/>
      <c r="O5" s="82"/>
      <c r="P5" s="82"/>
      <c r="Q5" s="79"/>
      <c r="R5" s="82"/>
      <c r="S5" s="82"/>
      <c r="T5" s="82"/>
      <c r="U5" s="82"/>
      <c r="V5" s="79"/>
    </row>
    <row r="6" spans="1:22" ht="12.75" customHeight="1">
      <c r="A6" s="83" t="s">
        <v>105</v>
      </c>
      <c r="B6" s="83" t="s">
        <v>10</v>
      </c>
      <c r="C6" s="43" t="s">
        <v>11</v>
      </c>
      <c r="D6" s="43"/>
      <c r="E6" s="43"/>
      <c r="F6" s="43"/>
      <c r="G6" s="43" t="s">
        <v>12</v>
      </c>
      <c r="H6" s="43"/>
      <c r="I6" s="43" t="s">
        <v>13</v>
      </c>
      <c r="J6" s="43"/>
      <c r="K6" s="43"/>
      <c r="L6" s="43"/>
      <c r="M6" s="43"/>
      <c r="N6" s="43" t="s">
        <v>14</v>
      </c>
      <c r="O6" s="43"/>
      <c r="P6" s="84" t="s">
        <v>15</v>
      </c>
      <c r="Q6" s="43" t="s">
        <v>16</v>
      </c>
      <c r="R6" s="43"/>
      <c r="S6" s="43"/>
      <c r="T6" s="43"/>
      <c r="U6" s="43"/>
      <c r="V6" s="83" t="s">
        <v>17</v>
      </c>
    </row>
    <row r="7" spans="1:22" ht="60">
      <c r="A7" s="83"/>
      <c r="B7" s="83"/>
      <c r="C7" s="83" t="s">
        <v>18</v>
      </c>
      <c r="D7" s="83" t="s">
        <v>19</v>
      </c>
      <c r="E7" s="84" t="s">
        <v>20</v>
      </c>
      <c r="F7" s="84" t="s">
        <v>21</v>
      </c>
      <c r="G7" s="83" t="s">
        <v>22</v>
      </c>
      <c r="H7" s="83" t="s">
        <v>23</v>
      </c>
      <c r="I7" s="83" t="s">
        <v>18</v>
      </c>
      <c r="J7" s="85" t="s">
        <v>24</v>
      </c>
      <c r="K7" s="83" t="s">
        <v>25</v>
      </c>
      <c r="L7" s="84" t="s">
        <v>26</v>
      </c>
      <c r="M7" s="85" t="s">
        <v>27</v>
      </c>
      <c r="N7" s="83" t="s">
        <v>28</v>
      </c>
      <c r="O7" s="84" t="s">
        <v>29</v>
      </c>
      <c r="P7" s="84"/>
      <c r="Q7" s="83" t="s">
        <v>30</v>
      </c>
      <c r="R7" s="84" t="s">
        <v>31</v>
      </c>
      <c r="S7" s="84" t="s">
        <v>32</v>
      </c>
      <c r="T7" s="84" t="s">
        <v>33</v>
      </c>
      <c r="U7" s="84" t="s">
        <v>34</v>
      </c>
      <c r="V7" s="83"/>
    </row>
    <row r="8" spans="1:22" ht="48">
      <c r="A8" s="58" t="s">
        <v>215</v>
      </c>
      <c r="B8" s="59" t="s">
        <v>116</v>
      </c>
      <c r="C8" s="58"/>
      <c r="D8" s="58"/>
      <c r="G8" s="58" t="s">
        <v>117</v>
      </c>
      <c r="H8" s="58" t="s">
        <v>216</v>
      </c>
      <c r="I8" s="58" t="s">
        <v>119</v>
      </c>
      <c r="J8" s="24">
        <v>41610</v>
      </c>
      <c r="K8" s="58" t="s">
        <v>120</v>
      </c>
      <c r="L8" s="86">
        <v>574061.13</v>
      </c>
      <c r="M8" s="24">
        <v>41730</v>
      </c>
      <c r="N8" s="58" t="s">
        <v>112</v>
      </c>
      <c r="O8" s="86">
        <v>140433.75</v>
      </c>
      <c r="Q8" s="58" t="s">
        <v>113</v>
      </c>
      <c r="R8" s="86">
        <v>561281.01</v>
      </c>
      <c r="S8" s="86">
        <v>44865.63</v>
      </c>
      <c r="T8" s="86">
        <v>44865.63</v>
      </c>
      <c r="U8" s="86">
        <v>561281.01</v>
      </c>
      <c r="V8" s="58" t="s">
        <v>183</v>
      </c>
    </row>
    <row r="9" spans="1:22" ht="48">
      <c r="A9" s="58" t="s">
        <v>127</v>
      </c>
      <c r="B9" s="21" t="s">
        <v>128</v>
      </c>
      <c r="C9" s="58"/>
      <c r="D9" s="58"/>
      <c r="G9" s="58" t="s">
        <v>129</v>
      </c>
      <c r="H9" s="58" t="s">
        <v>182</v>
      </c>
      <c r="I9" s="58" t="s">
        <v>131</v>
      </c>
      <c r="J9" s="24">
        <v>41855</v>
      </c>
      <c r="K9" s="92" t="s">
        <v>112</v>
      </c>
      <c r="L9" s="86">
        <v>683739.55</v>
      </c>
      <c r="M9" s="94">
        <v>42214</v>
      </c>
      <c r="N9" s="58" t="s">
        <v>112</v>
      </c>
      <c r="O9" s="86">
        <v>9214.93</v>
      </c>
      <c r="Q9" s="58" t="s">
        <v>113</v>
      </c>
      <c r="R9" s="86">
        <v>450522.16</v>
      </c>
      <c r="S9" s="86">
        <v>218345.59</v>
      </c>
      <c r="T9" s="86">
        <v>269214.69</v>
      </c>
      <c r="U9" s="86">
        <v>360687.91</v>
      </c>
      <c r="V9" s="58" t="s">
        <v>183</v>
      </c>
    </row>
    <row r="10" spans="1:22" ht="48">
      <c r="A10" s="58" t="s">
        <v>217</v>
      </c>
      <c r="B10" s="21" t="s">
        <v>218</v>
      </c>
      <c r="C10" s="58"/>
      <c r="D10" s="58"/>
      <c r="G10" s="58" t="s">
        <v>129</v>
      </c>
      <c r="H10" s="58" t="s">
        <v>182</v>
      </c>
      <c r="I10" s="58" t="s">
        <v>219</v>
      </c>
      <c r="J10" s="24">
        <v>42216</v>
      </c>
      <c r="K10" s="58" t="s">
        <v>112</v>
      </c>
      <c r="L10" s="88">
        <v>215047.68</v>
      </c>
      <c r="M10" s="24">
        <v>42575</v>
      </c>
      <c r="N10" s="58"/>
      <c r="Q10" s="58" t="s">
        <v>113</v>
      </c>
      <c r="V10" s="58" t="s">
        <v>183</v>
      </c>
    </row>
    <row r="11" spans="1:22" ht="36">
      <c r="A11" s="58" t="s">
        <v>220</v>
      </c>
      <c r="B11" s="59" t="s">
        <v>221</v>
      </c>
      <c r="C11" s="58" t="s">
        <v>222</v>
      </c>
      <c r="D11" s="58" t="s">
        <v>192</v>
      </c>
      <c r="E11" s="95">
        <v>344750</v>
      </c>
      <c r="G11" s="58" t="s">
        <v>223</v>
      </c>
      <c r="H11" s="58" t="s">
        <v>224</v>
      </c>
      <c r="I11" s="58" t="s">
        <v>225</v>
      </c>
      <c r="J11" s="24">
        <v>42216</v>
      </c>
      <c r="K11" s="58" t="s">
        <v>112</v>
      </c>
      <c r="L11" s="86">
        <v>411888.29</v>
      </c>
      <c r="M11" s="24">
        <v>42575</v>
      </c>
      <c r="N11" s="58"/>
      <c r="O11" s="96">
        <v>-243907.8</v>
      </c>
      <c r="Q11" s="58" t="s">
        <v>113</v>
      </c>
      <c r="V11" s="58" t="s">
        <v>183</v>
      </c>
    </row>
    <row r="12" spans="1:22" ht="36">
      <c r="A12" s="58" t="s">
        <v>220</v>
      </c>
      <c r="B12" s="59" t="s">
        <v>226</v>
      </c>
      <c r="C12" s="58" t="s">
        <v>222</v>
      </c>
      <c r="D12" s="58" t="s">
        <v>192</v>
      </c>
      <c r="E12" s="97"/>
      <c r="F12" s="95">
        <v>67138.29</v>
      </c>
      <c r="G12" s="58" t="s">
        <v>223</v>
      </c>
      <c r="H12" s="58" t="s">
        <v>224</v>
      </c>
      <c r="I12" s="58" t="s">
        <v>225</v>
      </c>
      <c r="J12" s="24">
        <v>42216</v>
      </c>
      <c r="K12" s="58" t="s">
        <v>112</v>
      </c>
      <c r="L12" s="86">
        <v>411888.29</v>
      </c>
      <c r="M12" s="24">
        <v>42575</v>
      </c>
      <c r="N12" s="58"/>
      <c r="O12" s="88">
        <v>202432.36</v>
      </c>
      <c r="Q12" s="58" t="s">
        <v>113</v>
      </c>
      <c r="V12" s="58" t="s">
        <v>183</v>
      </c>
    </row>
    <row r="13" spans="1:22" ht="60">
      <c r="A13" s="58" t="s">
        <v>184</v>
      </c>
      <c r="B13" s="21" t="s">
        <v>227</v>
      </c>
      <c r="C13" s="58"/>
      <c r="D13" s="58"/>
      <c r="G13" s="58" t="s">
        <v>186</v>
      </c>
      <c r="H13" s="58" t="s">
        <v>187</v>
      </c>
      <c r="I13" s="58" t="s">
        <v>188</v>
      </c>
      <c r="J13" s="24">
        <v>42138</v>
      </c>
      <c r="K13" s="58" t="s">
        <v>112</v>
      </c>
      <c r="L13" s="88">
        <v>338171.56</v>
      </c>
      <c r="M13" s="24">
        <v>42497</v>
      </c>
      <c r="N13" s="58"/>
      <c r="Q13" s="58" t="s">
        <v>113</v>
      </c>
      <c r="R13" s="88">
        <v>154929.76</v>
      </c>
      <c r="S13" s="88">
        <v>154929.76</v>
      </c>
      <c r="T13" s="89">
        <v>154929.76</v>
      </c>
      <c r="U13" s="89">
        <v>154929.76</v>
      </c>
      <c r="V13" s="58" t="s">
        <v>183</v>
      </c>
    </row>
    <row r="14" spans="1:22" ht="36">
      <c r="A14" s="58" t="s">
        <v>228</v>
      </c>
      <c r="B14" s="59" t="s">
        <v>229</v>
      </c>
      <c r="C14" s="87" t="s">
        <v>191</v>
      </c>
      <c r="D14" s="58" t="s">
        <v>192</v>
      </c>
      <c r="E14" s="88">
        <v>9245700</v>
      </c>
      <c r="F14" s="88">
        <v>754300</v>
      </c>
      <c r="G14" s="58" t="s">
        <v>193</v>
      </c>
      <c r="H14" s="58" t="s">
        <v>194</v>
      </c>
      <c r="I14" s="58" t="s">
        <v>195</v>
      </c>
      <c r="J14" s="24">
        <v>42156</v>
      </c>
      <c r="K14" s="58" t="s">
        <v>112</v>
      </c>
      <c r="L14" s="86">
        <v>10688004.54</v>
      </c>
      <c r="M14" s="24">
        <v>42515</v>
      </c>
      <c r="N14" s="58"/>
      <c r="O14" s="86" t="s">
        <v>196</v>
      </c>
      <c r="Q14" s="58" t="s">
        <v>113</v>
      </c>
      <c r="R14" s="88">
        <v>7606.33</v>
      </c>
      <c r="S14" s="88">
        <v>7606.33</v>
      </c>
      <c r="T14" s="86">
        <v>7606.33</v>
      </c>
      <c r="U14" s="86">
        <v>7606.33</v>
      </c>
      <c r="V14" s="58" t="s">
        <v>183</v>
      </c>
    </row>
    <row r="15" spans="1:22" ht="36">
      <c r="A15" s="58" t="s">
        <v>228</v>
      </c>
      <c r="B15" s="59" t="s">
        <v>230</v>
      </c>
      <c r="C15" s="87" t="s">
        <v>191</v>
      </c>
      <c r="D15" s="58" t="s">
        <v>192</v>
      </c>
      <c r="E15" s="88">
        <v>9245700</v>
      </c>
      <c r="F15" s="88">
        <v>754300</v>
      </c>
      <c r="G15" s="58" t="s">
        <v>193</v>
      </c>
      <c r="H15" s="58" t="s">
        <v>194</v>
      </c>
      <c r="I15" s="58" t="s">
        <v>195</v>
      </c>
      <c r="J15" s="24">
        <v>42156</v>
      </c>
      <c r="K15" s="58" t="s">
        <v>112</v>
      </c>
      <c r="L15" s="86">
        <v>10688004.54</v>
      </c>
      <c r="M15" s="24">
        <v>42515</v>
      </c>
      <c r="N15" s="58"/>
      <c r="O15" s="86" t="s">
        <v>196</v>
      </c>
      <c r="Q15" s="58" t="s">
        <v>113</v>
      </c>
      <c r="R15" s="88">
        <v>87450.62</v>
      </c>
      <c r="S15" s="88">
        <v>87450.62</v>
      </c>
      <c r="T15" s="88">
        <v>87450.62</v>
      </c>
      <c r="U15" s="88">
        <v>87450.62</v>
      </c>
      <c r="V15" s="58" t="s">
        <v>183</v>
      </c>
    </row>
    <row r="16" spans="1:22" ht="36">
      <c r="A16" s="58" t="s">
        <v>228</v>
      </c>
      <c r="B16" s="59" t="s">
        <v>231</v>
      </c>
      <c r="C16" s="87" t="s">
        <v>191</v>
      </c>
      <c r="D16" s="58" t="s">
        <v>192</v>
      </c>
      <c r="E16" s="88">
        <v>9245700</v>
      </c>
      <c r="F16" s="88">
        <v>754300</v>
      </c>
      <c r="G16" s="58" t="s">
        <v>193</v>
      </c>
      <c r="H16" s="58" t="s">
        <v>194</v>
      </c>
      <c r="I16" s="58" t="s">
        <v>195</v>
      </c>
      <c r="J16" s="24">
        <v>42156</v>
      </c>
      <c r="K16" s="58" t="s">
        <v>112</v>
      </c>
      <c r="L16" s="86">
        <v>10688004.54</v>
      </c>
      <c r="M16" s="24">
        <v>42515</v>
      </c>
      <c r="N16" s="58"/>
      <c r="O16" s="86" t="s">
        <v>196</v>
      </c>
      <c r="Q16" s="58" t="s">
        <v>113</v>
      </c>
      <c r="R16" s="88">
        <v>980407.4</v>
      </c>
      <c r="S16" s="88">
        <v>980407.4</v>
      </c>
      <c r="T16" s="88">
        <v>980407.4</v>
      </c>
      <c r="U16" s="88">
        <v>980407.4</v>
      </c>
      <c r="V16" s="58" t="s">
        <v>183</v>
      </c>
    </row>
    <row r="17" spans="1:22" ht="38.25" customHeight="1">
      <c r="A17" s="58" t="s">
        <v>228</v>
      </c>
      <c r="B17" s="59" t="s">
        <v>232</v>
      </c>
      <c r="C17" s="87" t="s">
        <v>191</v>
      </c>
      <c r="D17" s="58" t="s">
        <v>192</v>
      </c>
      <c r="E17" s="88">
        <v>9245700</v>
      </c>
      <c r="F17" s="88">
        <v>754300</v>
      </c>
      <c r="G17" s="58" t="s">
        <v>193</v>
      </c>
      <c r="H17" s="58" t="s">
        <v>194</v>
      </c>
      <c r="I17" s="58" t="s">
        <v>195</v>
      </c>
      <c r="J17" s="24">
        <v>42156</v>
      </c>
      <c r="K17" s="58" t="s">
        <v>112</v>
      </c>
      <c r="L17" s="86">
        <v>10688004.54</v>
      </c>
      <c r="M17" s="24">
        <v>42515</v>
      </c>
      <c r="N17" s="58"/>
      <c r="O17" s="86" t="s">
        <v>196</v>
      </c>
      <c r="Q17" s="58" t="s">
        <v>113</v>
      </c>
      <c r="R17" s="88">
        <v>416947.52</v>
      </c>
      <c r="S17" s="88">
        <v>416947.52</v>
      </c>
      <c r="T17" s="88">
        <v>416947.52</v>
      </c>
      <c r="U17" s="88">
        <v>416947.52</v>
      </c>
      <c r="V17" s="58" t="s">
        <v>183</v>
      </c>
    </row>
    <row r="18" spans="1:22" ht="36">
      <c r="A18" s="58" t="s">
        <v>228</v>
      </c>
      <c r="B18" s="59" t="s">
        <v>233</v>
      </c>
      <c r="C18" s="87" t="s">
        <v>191</v>
      </c>
      <c r="D18" s="58" t="s">
        <v>192</v>
      </c>
      <c r="E18" s="88">
        <v>9245700</v>
      </c>
      <c r="F18" s="88">
        <v>754300</v>
      </c>
      <c r="G18" s="58" t="s">
        <v>193</v>
      </c>
      <c r="H18" s="58" t="s">
        <v>194</v>
      </c>
      <c r="I18" s="58" t="s">
        <v>195</v>
      </c>
      <c r="J18" s="24">
        <v>42156</v>
      </c>
      <c r="K18" s="58" t="s">
        <v>112</v>
      </c>
      <c r="L18" s="86">
        <v>10688004.54</v>
      </c>
      <c r="M18" s="24">
        <v>42515</v>
      </c>
      <c r="N18" s="58"/>
      <c r="O18" s="86" t="s">
        <v>196</v>
      </c>
      <c r="Q18" s="58" t="s">
        <v>113</v>
      </c>
      <c r="R18" s="88">
        <v>85252.82</v>
      </c>
      <c r="S18" s="88">
        <v>85252.82</v>
      </c>
      <c r="T18" s="88">
        <v>85252.82</v>
      </c>
      <c r="U18" s="88">
        <v>85252.82</v>
      </c>
      <c r="V18" s="58" t="s">
        <v>183</v>
      </c>
    </row>
    <row r="19" spans="1:22" ht="36">
      <c r="A19" s="58" t="s">
        <v>228</v>
      </c>
      <c r="B19" s="59" t="s">
        <v>234</v>
      </c>
      <c r="C19" s="87" t="s">
        <v>191</v>
      </c>
      <c r="D19" s="58" t="s">
        <v>192</v>
      </c>
      <c r="E19" s="88">
        <v>9245700</v>
      </c>
      <c r="F19" s="88">
        <v>754300</v>
      </c>
      <c r="G19" s="58" t="s">
        <v>193</v>
      </c>
      <c r="H19" s="58" t="s">
        <v>194</v>
      </c>
      <c r="I19" s="58" t="s">
        <v>195</v>
      </c>
      <c r="J19" s="24">
        <v>42156</v>
      </c>
      <c r="K19" s="58" t="s">
        <v>112</v>
      </c>
      <c r="L19" s="86">
        <v>10688004.54</v>
      </c>
      <c r="M19" s="24">
        <v>42515</v>
      </c>
      <c r="N19" s="58"/>
      <c r="O19" s="86" t="s">
        <v>196</v>
      </c>
      <c r="Q19" s="58" t="s">
        <v>113</v>
      </c>
      <c r="R19" s="88">
        <v>46328.07</v>
      </c>
      <c r="S19" s="88">
        <v>46328.07</v>
      </c>
      <c r="T19" s="88">
        <v>46328.07</v>
      </c>
      <c r="U19" s="88">
        <v>46328.07</v>
      </c>
      <c r="V19" s="58" t="s">
        <v>183</v>
      </c>
    </row>
    <row r="20" spans="1:22" ht="51.75">
      <c r="A20" s="58" t="s">
        <v>137</v>
      </c>
      <c r="B20" s="59" t="s">
        <v>138</v>
      </c>
      <c r="C20" s="58" t="s">
        <v>139</v>
      </c>
      <c r="D20" s="58" t="s">
        <v>140</v>
      </c>
      <c r="E20" s="23">
        <v>1976000</v>
      </c>
      <c r="F20" s="23">
        <v>670582.87</v>
      </c>
      <c r="G20" s="58" t="s">
        <v>141</v>
      </c>
      <c r="H20" s="58" t="s">
        <v>142</v>
      </c>
      <c r="I20" s="58" t="s">
        <v>143</v>
      </c>
      <c r="J20" s="60">
        <v>41540</v>
      </c>
      <c r="K20" s="58" t="s">
        <v>144</v>
      </c>
      <c r="L20" s="23">
        <v>2328338.7</v>
      </c>
      <c r="M20" s="60"/>
      <c r="N20" s="58" t="s">
        <v>235</v>
      </c>
      <c r="O20" s="23">
        <v>0</v>
      </c>
      <c r="P20" s="23">
        <v>0</v>
      </c>
      <c r="Q20" s="58" t="s">
        <v>113</v>
      </c>
      <c r="R20" s="23">
        <v>983443.44</v>
      </c>
      <c r="S20" s="23">
        <v>0</v>
      </c>
      <c r="T20" s="23">
        <v>0</v>
      </c>
      <c r="U20" s="23">
        <v>884475.77</v>
      </c>
      <c r="V20" s="58" t="s">
        <v>145</v>
      </c>
    </row>
    <row r="21" spans="1:22" ht="51.75">
      <c r="A21" s="58" t="s">
        <v>146</v>
      </c>
      <c r="B21" s="59" t="s">
        <v>147</v>
      </c>
      <c r="C21" s="58" t="s">
        <v>148</v>
      </c>
      <c r="D21" s="58" t="s">
        <v>140</v>
      </c>
      <c r="E21" s="23">
        <v>6122831.83</v>
      </c>
      <c r="F21" s="23">
        <v>0</v>
      </c>
      <c r="G21" s="58" t="s">
        <v>141</v>
      </c>
      <c r="H21" s="58" t="s">
        <v>142</v>
      </c>
      <c r="I21" s="58" t="s">
        <v>149</v>
      </c>
      <c r="J21" s="60">
        <v>41544</v>
      </c>
      <c r="K21" s="58" t="s">
        <v>144</v>
      </c>
      <c r="L21" s="23">
        <v>5591821.69</v>
      </c>
      <c r="M21" s="60"/>
      <c r="N21" s="58" t="s">
        <v>235</v>
      </c>
      <c r="O21" s="23">
        <v>0</v>
      </c>
      <c r="P21" s="23">
        <v>0</v>
      </c>
      <c r="Q21" s="58" t="s">
        <v>113</v>
      </c>
      <c r="R21" s="23">
        <v>1176670.15</v>
      </c>
      <c r="S21" s="23">
        <v>150768.82</v>
      </c>
      <c r="T21" s="23">
        <v>670862.64</v>
      </c>
      <c r="U21" s="23">
        <v>1016222.9</v>
      </c>
      <c r="V21" s="58" t="s">
        <v>145</v>
      </c>
    </row>
    <row r="22" spans="1:22" ht="27.75">
      <c r="A22" s="58" t="s">
        <v>150</v>
      </c>
      <c r="B22" s="59" t="s">
        <v>151</v>
      </c>
      <c r="C22" s="58" t="s">
        <v>152</v>
      </c>
      <c r="D22" s="58" t="s">
        <v>153</v>
      </c>
      <c r="E22" s="23">
        <v>400015.15</v>
      </c>
      <c r="F22" s="23">
        <v>0</v>
      </c>
      <c r="G22" s="58" t="s">
        <v>154</v>
      </c>
      <c r="H22" s="58" t="s">
        <v>155</v>
      </c>
      <c r="I22" s="58" t="s">
        <v>156</v>
      </c>
      <c r="J22" s="60">
        <v>41134</v>
      </c>
      <c r="K22" s="58" t="s">
        <v>157</v>
      </c>
      <c r="L22" s="23">
        <v>400015.15</v>
      </c>
      <c r="M22" s="60"/>
      <c r="N22" s="58" t="s">
        <v>206</v>
      </c>
      <c r="O22" s="23">
        <v>0</v>
      </c>
      <c r="P22" s="23">
        <v>0</v>
      </c>
      <c r="Q22" s="58" t="s">
        <v>113</v>
      </c>
      <c r="R22" s="23">
        <v>164244.74</v>
      </c>
      <c r="S22" s="23">
        <v>0</v>
      </c>
      <c r="T22" s="23">
        <v>0</v>
      </c>
      <c r="U22" s="23">
        <v>164244.74</v>
      </c>
      <c r="V22" s="58" t="s">
        <v>207</v>
      </c>
    </row>
    <row r="23" spans="1:22" ht="51.75">
      <c r="A23" s="58" t="s">
        <v>159</v>
      </c>
      <c r="B23" s="59" t="s">
        <v>160</v>
      </c>
      <c r="C23" s="58" t="s">
        <v>161</v>
      </c>
      <c r="D23" s="58" t="s">
        <v>140</v>
      </c>
      <c r="E23" s="23">
        <v>7246385</v>
      </c>
      <c r="F23" s="23">
        <v>0</v>
      </c>
      <c r="G23" s="58" t="s">
        <v>162</v>
      </c>
      <c r="H23" s="58" t="s">
        <v>163</v>
      </c>
      <c r="I23" s="58" t="s">
        <v>164</v>
      </c>
      <c r="J23" s="60">
        <v>41970</v>
      </c>
      <c r="K23" s="58" t="s">
        <v>144</v>
      </c>
      <c r="L23" s="23">
        <v>1316303.14</v>
      </c>
      <c r="M23" s="60"/>
      <c r="N23" s="58"/>
      <c r="O23" s="23">
        <v>0</v>
      </c>
      <c r="P23" s="23">
        <v>0</v>
      </c>
      <c r="Q23" s="58" t="s">
        <v>113</v>
      </c>
      <c r="R23" s="23">
        <v>473463.21</v>
      </c>
      <c r="S23" s="23">
        <v>0</v>
      </c>
      <c r="T23" s="23">
        <v>0</v>
      </c>
      <c r="U23" s="23">
        <v>0</v>
      </c>
      <c r="V23" s="58" t="s">
        <v>145</v>
      </c>
    </row>
    <row r="24" spans="1:22" ht="99">
      <c r="A24" s="58" t="s">
        <v>165</v>
      </c>
      <c r="B24" s="59" t="s">
        <v>166</v>
      </c>
      <c r="C24" s="58" t="s">
        <v>148</v>
      </c>
      <c r="D24" s="58" t="s">
        <v>140</v>
      </c>
      <c r="E24" s="23">
        <v>6122831.83</v>
      </c>
      <c r="F24" s="23">
        <v>0</v>
      </c>
      <c r="G24" s="58" t="s">
        <v>167</v>
      </c>
      <c r="H24" s="58" t="s">
        <v>168</v>
      </c>
      <c r="I24" s="58" t="s">
        <v>169</v>
      </c>
      <c r="J24" s="60">
        <v>41890</v>
      </c>
      <c r="K24" s="58" t="s">
        <v>144</v>
      </c>
      <c r="L24" s="23">
        <v>77462</v>
      </c>
      <c r="M24" s="60"/>
      <c r="N24" s="58" t="s">
        <v>144</v>
      </c>
      <c r="O24" s="23">
        <v>0</v>
      </c>
      <c r="P24" s="23">
        <v>0</v>
      </c>
      <c r="Q24" s="58" t="s">
        <v>170</v>
      </c>
      <c r="R24" s="23">
        <v>16304.37</v>
      </c>
      <c r="S24" s="23">
        <v>8633.4</v>
      </c>
      <c r="T24" s="23">
        <v>12315.27</v>
      </c>
      <c r="U24" s="23">
        <v>12315.27</v>
      </c>
      <c r="V24" s="58" t="s">
        <v>145</v>
      </c>
    </row>
    <row r="25" spans="1:22" ht="87">
      <c r="A25" s="58" t="s">
        <v>171</v>
      </c>
      <c r="B25" s="59" t="s">
        <v>172</v>
      </c>
      <c r="C25" s="58" t="s">
        <v>139</v>
      </c>
      <c r="D25" s="58" t="s">
        <v>140</v>
      </c>
      <c r="E25" s="23">
        <v>1976000</v>
      </c>
      <c r="F25" s="23">
        <v>670582.87</v>
      </c>
      <c r="G25" s="58" t="s">
        <v>167</v>
      </c>
      <c r="H25" s="58" t="s">
        <v>168</v>
      </c>
      <c r="I25" s="58" t="s">
        <v>173</v>
      </c>
      <c r="J25" s="60">
        <v>41890</v>
      </c>
      <c r="K25" s="58" t="s">
        <v>174</v>
      </c>
      <c r="L25" s="23">
        <v>54918.43</v>
      </c>
      <c r="M25" s="60"/>
      <c r="N25" s="58" t="s">
        <v>174</v>
      </c>
      <c r="O25" s="23">
        <v>0</v>
      </c>
      <c r="P25" s="23">
        <v>0</v>
      </c>
      <c r="Q25" s="58" t="s">
        <v>170</v>
      </c>
      <c r="R25" s="23">
        <v>15495.71</v>
      </c>
      <c r="S25" s="23">
        <v>0</v>
      </c>
      <c r="T25" s="23">
        <v>0</v>
      </c>
      <c r="U25" s="23">
        <v>5621.13</v>
      </c>
      <c r="V25" s="58" t="s">
        <v>145</v>
      </c>
    </row>
    <row r="26" spans="1:22" ht="39.75">
      <c r="A26" s="58" t="s">
        <v>175</v>
      </c>
      <c r="B26" s="59" t="s">
        <v>176</v>
      </c>
      <c r="C26" s="58" t="s">
        <v>177</v>
      </c>
      <c r="D26" s="58" t="s">
        <v>140</v>
      </c>
      <c r="E26" s="23">
        <v>945000</v>
      </c>
      <c r="F26" s="23">
        <v>0</v>
      </c>
      <c r="G26" s="58" t="s">
        <v>178</v>
      </c>
      <c r="H26" s="58" t="s">
        <v>179</v>
      </c>
      <c r="I26" s="58" t="s">
        <v>180</v>
      </c>
      <c r="J26" s="60">
        <v>41535</v>
      </c>
      <c r="K26" s="58" t="s">
        <v>144</v>
      </c>
      <c r="L26" s="23">
        <v>595023.75</v>
      </c>
      <c r="M26" s="60"/>
      <c r="N26" s="58" t="s">
        <v>235</v>
      </c>
      <c r="O26" s="23">
        <v>0</v>
      </c>
      <c r="P26" s="23">
        <v>0</v>
      </c>
      <c r="Q26" s="58" t="s">
        <v>170</v>
      </c>
      <c r="R26" s="23">
        <v>194148.65</v>
      </c>
      <c r="S26" s="23">
        <v>0</v>
      </c>
      <c r="T26" s="23">
        <v>47250</v>
      </c>
      <c r="U26" s="23">
        <v>75131.3</v>
      </c>
      <c r="V26" s="58" t="s">
        <v>145</v>
      </c>
    </row>
    <row r="27" spans="1:22" ht="39.75">
      <c r="A27" s="20" t="s">
        <v>236</v>
      </c>
      <c r="B27" s="21" t="s">
        <v>237</v>
      </c>
      <c r="G27" s="20" t="s">
        <v>238</v>
      </c>
      <c r="H27" s="20" t="s">
        <v>239</v>
      </c>
      <c r="I27" s="20" t="s">
        <v>240</v>
      </c>
      <c r="J27" s="24">
        <v>42164</v>
      </c>
      <c r="K27" s="20" t="s">
        <v>241</v>
      </c>
      <c r="L27" s="23">
        <v>167960.31</v>
      </c>
      <c r="O27" s="23">
        <v>83542.94</v>
      </c>
      <c r="Q27" s="20">
        <v>449051</v>
      </c>
      <c r="R27" s="23">
        <v>156790.45</v>
      </c>
      <c r="S27" s="23">
        <v>156790.45</v>
      </c>
      <c r="T27" s="23">
        <v>156790.45</v>
      </c>
      <c r="U27" s="23">
        <v>156790.45</v>
      </c>
      <c r="V27" s="20" t="s">
        <v>145</v>
      </c>
    </row>
    <row r="28" spans="1:22" ht="36">
      <c r="A28" s="20" t="s">
        <v>242</v>
      </c>
      <c r="B28" s="21" t="s">
        <v>243</v>
      </c>
      <c r="D28" s="22" t="s">
        <v>244</v>
      </c>
      <c r="G28" s="20" t="s">
        <v>245</v>
      </c>
      <c r="H28" s="20" t="s">
        <v>246</v>
      </c>
      <c r="I28" s="20" t="s">
        <v>247</v>
      </c>
      <c r="J28" s="24">
        <v>41875</v>
      </c>
      <c r="K28" s="20" t="s">
        <v>248</v>
      </c>
      <c r="L28" s="23">
        <v>534114.33</v>
      </c>
      <c r="Q28" s="20">
        <v>449051</v>
      </c>
      <c r="R28" s="23">
        <v>24882.42</v>
      </c>
      <c r="S28" s="23">
        <v>24882.42</v>
      </c>
      <c r="T28" s="23">
        <v>24882.42</v>
      </c>
      <c r="U28" s="23">
        <v>24882.42</v>
      </c>
      <c r="V28" s="20" t="s">
        <v>145</v>
      </c>
    </row>
  </sheetData>
  <sheetProtection selectLockedCells="1" selectUnlockedCells="1"/>
  <mergeCells count="13">
    <mergeCell ref="E1:G1"/>
    <mergeCell ref="E2:G2"/>
    <mergeCell ref="E3:G3"/>
    <mergeCell ref="E4:G4"/>
    <mergeCell ref="A6:A7"/>
    <mergeCell ref="B6:B7"/>
    <mergeCell ref="C6:F6"/>
    <mergeCell ref="G6:H6"/>
    <mergeCell ref="I6:M6"/>
    <mergeCell ref="N6:O6"/>
    <mergeCell ref="P6:P7"/>
    <mergeCell ref="Q6:U6"/>
    <mergeCell ref="V6:V7"/>
  </mergeCells>
  <printOptions horizontalCentered="1"/>
  <pageMargins left="0.19652777777777777" right="0.19652777777777777" top="0.36319444444444443" bottom="0.3354166666666667" header="0.19652777777777777" footer="0.19652777777777777"/>
  <pageSetup horizontalDpi="300" verticalDpi="300" orientation="landscape" pageOrder="overThenDown" paperSize="9"/>
  <headerFooter alignWithMargins="0">
    <oddHeader>&amp;L&amp;"arial,Normal"&amp;12MAPA DEMONSTRATIVO DE OBRAS E SERVIÇOS DE ENGENHARIA&amp;R&amp;"arial,Normal"&amp;12&amp;A</oddHeader>
    <oddFooter>&amp;C&amp;"arial,Normal"Página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="75" zoomScaleNormal="75" workbookViewId="0" topLeftCell="I19">
      <selection activeCell="V30" sqref="V30"/>
    </sheetView>
  </sheetViews>
  <sheetFormatPr defaultColWidth="12.57421875" defaultRowHeight="12.75"/>
  <cols>
    <col min="1" max="1" width="22.421875" style="20" customWidth="1"/>
    <col min="2" max="2" width="63.8515625" style="21" customWidth="1"/>
    <col min="3" max="3" width="12.7109375" style="20" customWidth="1"/>
    <col min="4" max="4" width="63.8515625" style="22" customWidth="1"/>
    <col min="5" max="6" width="15.28125" style="23" customWidth="1"/>
    <col min="7" max="7" width="17.8515625" style="22" customWidth="1"/>
    <col min="8" max="8" width="63.8515625" style="22" customWidth="1"/>
    <col min="9" max="9" width="12.7109375" style="20" customWidth="1"/>
    <col min="10" max="10" width="12.7109375" style="24" customWidth="1"/>
    <col min="11" max="11" width="10.140625" style="20" customWidth="1"/>
    <col min="12" max="12" width="15.28125" style="23" customWidth="1"/>
    <col min="13" max="13" width="12.7109375" style="24" customWidth="1"/>
    <col min="14" max="14" width="10.140625" style="20" customWidth="1"/>
    <col min="15" max="16" width="15.28125" style="23" customWidth="1"/>
    <col min="17" max="17" width="15.28125" style="20" customWidth="1"/>
    <col min="18" max="21" width="15.28125" style="23" customWidth="1"/>
    <col min="22" max="22" width="17.28125" style="20" customWidth="1"/>
    <col min="23" max="16384" width="11.57421875" style="25" customWidth="1"/>
  </cols>
  <sheetData>
    <row r="1" spans="1:22" s="25" customFormat="1" ht="12.75" customHeight="1">
      <c r="A1" s="61" t="s">
        <v>95</v>
      </c>
      <c r="B1" s="62" t="s">
        <v>96</v>
      </c>
      <c r="C1" s="63"/>
      <c r="D1" s="6"/>
      <c r="E1" s="64"/>
      <c r="F1" s="64"/>
      <c r="G1" s="64"/>
      <c r="H1" s="6"/>
      <c r="J1" s="65"/>
      <c r="K1" s="66"/>
      <c r="L1" s="67"/>
      <c r="M1" s="68"/>
      <c r="N1" s="69"/>
      <c r="O1" s="70"/>
      <c r="P1" s="5"/>
      <c r="Q1" s="66"/>
      <c r="R1" s="67"/>
      <c r="S1" s="67"/>
      <c r="T1" s="67"/>
      <c r="U1" s="67"/>
      <c r="V1" s="66"/>
    </row>
    <row r="2" spans="1:22" s="25" customFormat="1" ht="12.75" customHeight="1">
      <c r="A2" s="71" t="s">
        <v>97</v>
      </c>
      <c r="B2" s="62" t="s">
        <v>96</v>
      </c>
      <c r="C2" s="63"/>
      <c r="D2" s="6" t="s">
        <v>4</v>
      </c>
      <c r="E2" s="64" t="s">
        <v>4</v>
      </c>
      <c r="F2" s="64" t="s">
        <v>4</v>
      </c>
      <c r="G2" s="64"/>
      <c r="H2" s="6" t="s">
        <v>4</v>
      </c>
      <c r="J2" s="65"/>
      <c r="K2" s="66"/>
      <c r="L2" s="67"/>
      <c r="M2" s="68"/>
      <c r="N2" s="69"/>
      <c r="O2" s="70"/>
      <c r="P2" s="5"/>
      <c r="Q2" s="66"/>
      <c r="R2" s="67"/>
      <c r="S2" s="67"/>
      <c r="T2" s="67"/>
      <c r="U2" s="67"/>
      <c r="V2" s="66"/>
    </row>
    <row r="3" spans="1:22" s="25" customFormat="1" ht="12.75" customHeight="1">
      <c r="A3" s="71" t="s">
        <v>98</v>
      </c>
      <c r="B3" s="62" t="s">
        <v>99</v>
      </c>
      <c r="C3" s="63"/>
      <c r="D3" s="72"/>
      <c r="E3" s="73"/>
      <c r="F3" s="73"/>
      <c r="G3" s="73"/>
      <c r="H3" s="72"/>
      <c r="J3" s="65"/>
      <c r="K3" s="66"/>
      <c r="L3" s="67"/>
      <c r="M3" s="68"/>
      <c r="N3" s="69"/>
      <c r="O3" s="70"/>
      <c r="P3" s="5"/>
      <c r="Q3" s="66"/>
      <c r="R3" s="67"/>
      <c r="S3" s="67"/>
      <c r="T3" s="67"/>
      <c r="U3" s="67"/>
      <c r="V3" s="66"/>
    </row>
    <row r="4" spans="1:22" s="25" customFormat="1" ht="12.75" customHeight="1">
      <c r="A4" s="71" t="s">
        <v>100</v>
      </c>
      <c r="B4" s="74" t="s">
        <v>249</v>
      </c>
      <c r="C4" s="63"/>
      <c r="D4" s="75" t="s">
        <v>102</v>
      </c>
      <c r="E4" s="76" t="s">
        <v>103</v>
      </c>
      <c r="F4" s="76"/>
      <c r="G4" s="76"/>
      <c r="H4" s="77" t="s">
        <v>104</v>
      </c>
      <c r="J4" s="65"/>
      <c r="K4" s="66"/>
      <c r="L4" s="67"/>
      <c r="M4" s="68"/>
      <c r="N4" s="69"/>
      <c r="O4" s="70"/>
      <c r="P4" s="5"/>
      <c r="Q4" s="66"/>
      <c r="R4" s="67"/>
      <c r="S4" s="67"/>
      <c r="T4" s="67"/>
      <c r="U4" s="67"/>
      <c r="V4" s="66"/>
    </row>
    <row r="5" spans="1:22" ht="12.75">
      <c r="A5" s="78"/>
      <c r="B5" s="79"/>
      <c r="C5" s="79"/>
      <c r="D5" s="79"/>
      <c r="E5" s="80"/>
      <c r="F5" s="80"/>
      <c r="G5" s="79"/>
      <c r="H5" s="79"/>
      <c r="I5" s="79"/>
      <c r="J5" s="81"/>
      <c r="K5" s="79"/>
      <c r="L5" s="82"/>
      <c r="M5" s="81"/>
      <c r="N5" s="79"/>
      <c r="O5" s="82"/>
      <c r="P5" s="82"/>
      <c r="Q5" s="79"/>
      <c r="R5" s="82"/>
      <c r="S5" s="82"/>
      <c r="T5" s="82"/>
      <c r="U5" s="82"/>
      <c r="V5" s="79"/>
    </row>
    <row r="6" spans="1:22" ht="12.75" customHeight="1">
      <c r="A6" s="83" t="s">
        <v>105</v>
      </c>
      <c r="B6" s="83" t="s">
        <v>10</v>
      </c>
      <c r="C6" s="43" t="s">
        <v>11</v>
      </c>
      <c r="D6" s="43"/>
      <c r="E6" s="43"/>
      <c r="F6" s="43"/>
      <c r="G6" s="43" t="s">
        <v>12</v>
      </c>
      <c r="H6" s="43"/>
      <c r="I6" s="43" t="s">
        <v>13</v>
      </c>
      <c r="J6" s="43"/>
      <c r="K6" s="43"/>
      <c r="L6" s="43"/>
      <c r="M6" s="43"/>
      <c r="N6" s="43" t="s">
        <v>14</v>
      </c>
      <c r="O6" s="43"/>
      <c r="P6" s="84" t="s">
        <v>15</v>
      </c>
      <c r="Q6" s="43" t="s">
        <v>16</v>
      </c>
      <c r="R6" s="43"/>
      <c r="S6" s="43"/>
      <c r="T6" s="43"/>
      <c r="U6" s="43"/>
      <c r="V6" s="83" t="s">
        <v>17</v>
      </c>
    </row>
    <row r="7" spans="1:22" ht="60">
      <c r="A7" s="83"/>
      <c r="B7" s="83"/>
      <c r="C7" s="83" t="s">
        <v>18</v>
      </c>
      <c r="D7" s="83" t="s">
        <v>19</v>
      </c>
      <c r="E7" s="84" t="s">
        <v>20</v>
      </c>
      <c r="F7" s="84" t="s">
        <v>21</v>
      </c>
      <c r="G7" s="83" t="s">
        <v>22</v>
      </c>
      <c r="H7" s="83" t="s">
        <v>23</v>
      </c>
      <c r="I7" s="83" t="s">
        <v>18</v>
      </c>
      <c r="J7" s="85" t="s">
        <v>24</v>
      </c>
      <c r="K7" s="83" t="s">
        <v>25</v>
      </c>
      <c r="L7" s="84" t="s">
        <v>26</v>
      </c>
      <c r="M7" s="85" t="s">
        <v>27</v>
      </c>
      <c r="N7" s="83" t="s">
        <v>28</v>
      </c>
      <c r="O7" s="84" t="s">
        <v>29</v>
      </c>
      <c r="P7" s="84"/>
      <c r="Q7" s="83" t="s">
        <v>30</v>
      </c>
      <c r="R7" s="84" t="s">
        <v>31</v>
      </c>
      <c r="S7" s="84" t="s">
        <v>32</v>
      </c>
      <c r="T7" s="84" t="s">
        <v>33</v>
      </c>
      <c r="U7" s="84" t="s">
        <v>34</v>
      </c>
      <c r="V7" s="83"/>
    </row>
    <row r="8" spans="1:22" ht="48">
      <c r="A8" s="58" t="s">
        <v>127</v>
      </c>
      <c r="B8" s="21" t="s">
        <v>128</v>
      </c>
      <c r="C8" s="58"/>
      <c r="D8" s="58"/>
      <c r="G8" s="58" t="s">
        <v>129</v>
      </c>
      <c r="H8" s="58" t="s">
        <v>182</v>
      </c>
      <c r="I8" s="58" t="s">
        <v>131</v>
      </c>
      <c r="J8" s="24">
        <v>41855</v>
      </c>
      <c r="K8" s="58" t="s">
        <v>112</v>
      </c>
      <c r="L8" s="86">
        <v>683739.55</v>
      </c>
      <c r="M8" s="24">
        <v>42214</v>
      </c>
      <c r="N8" s="58" t="s">
        <v>112</v>
      </c>
      <c r="O8" s="88">
        <v>9214.93</v>
      </c>
      <c r="Q8" s="58" t="s">
        <v>113</v>
      </c>
      <c r="R8" s="88">
        <v>624815.8</v>
      </c>
      <c r="S8" s="88">
        <v>116517.75</v>
      </c>
      <c r="T8" s="88">
        <v>475566.69</v>
      </c>
      <c r="U8" s="88">
        <v>567039.91</v>
      </c>
      <c r="V8" s="58" t="s">
        <v>183</v>
      </c>
    </row>
    <row r="9" spans="1:22" ht="48">
      <c r="A9" s="58" t="s">
        <v>217</v>
      </c>
      <c r="B9" s="21" t="s">
        <v>218</v>
      </c>
      <c r="C9" s="58"/>
      <c r="D9" s="58"/>
      <c r="G9" s="58" t="s">
        <v>129</v>
      </c>
      <c r="H9" s="58" t="s">
        <v>182</v>
      </c>
      <c r="I9" s="58" t="s">
        <v>219</v>
      </c>
      <c r="J9" s="24">
        <v>42216</v>
      </c>
      <c r="K9" s="58" t="s">
        <v>112</v>
      </c>
      <c r="L9" s="88">
        <v>215047.68</v>
      </c>
      <c r="M9" s="24">
        <v>42575</v>
      </c>
      <c r="N9" s="58"/>
      <c r="O9" s="96">
        <v>-7319.6</v>
      </c>
      <c r="Q9" s="58" t="s">
        <v>113</v>
      </c>
      <c r="V9" s="58" t="s">
        <v>183</v>
      </c>
    </row>
    <row r="10" spans="1:22" ht="24">
      <c r="A10" s="58" t="s">
        <v>250</v>
      </c>
      <c r="B10" s="59" t="s">
        <v>251</v>
      </c>
      <c r="C10" s="58"/>
      <c r="D10" s="58"/>
      <c r="G10" s="58" t="s">
        <v>252</v>
      </c>
      <c r="H10" s="58" t="s">
        <v>253</v>
      </c>
      <c r="I10" s="58"/>
      <c r="K10" s="58"/>
      <c r="N10" s="58"/>
      <c r="Q10" s="58" t="s">
        <v>113</v>
      </c>
      <c r="R10" s="88">
        <v>14284.29</v>
      </c>
      <c r="S10" s="88">
        <v>14284.29</v>
      </c>
      <c r="T10" s="88">
        <v>14284.29</v>
      </c>
      <c r="U10" s="88">
        <v>14284.29</v>
      </c>
      <c r="V10" s="58" t="s">
        <v>254</v>
      </c>
    </row>
    <row r="11" spans="1:22" ht="36">
      <c r="A11" s="98" t="s">
        <v>228</v>
      </c>
      <c r="B11" s="99" t="s">
        <v>255</v>
      </c>
      <c r="C11" s="100" t="s">
        <v>191</v>
      </c>
      <c r="D11" s="98" t="s">
        <v>192</v>
      </c>
      <c r="E11" s="101">
        <v>9245700</v>
      </c>
      <c r="F11" s="101">
        <v>754300</v>
      </c>
      <c r="G11" s="98" t="s">
        <v>193</v>
      </c>
      <c r="H11" s="98" t="s">
        <v>194</v>
      </c>
      <c r="I11" s="98" t="s">
        <v>195</v>
      </c>
      <c r="J11" s="102">
        <v>42156</v>
      </c>
      <c r="K11" s="98" t="s">
        <v>112</v>
      </c>
      <c r="L11" s="103">
        <v>10688004.54</v>
      </c>
      <c r="M11" s="102">
        <v>42515</v>
      </c>
      <c r="N11" s="98"/>
      <c r="O11" s="104"/>
      <c r="P11" s="104"/>
      <c r="Q11" s="98" t="s">
        <v>113</v>
      </c>
      <c r="R11" s="101">
        <v>63549.58</v>
      </c>
      <c r="S11" s="101">
        <v>63549.58</v>
      </c>
      <c r="T11" s="101">
        <v>63549.58</v>
      </c>
      <c r="U11" s="101">
        <v>63549.58</v>
      </c>
      <c r="V11" s="98" t="s">
        <v>183</v>
      </c>
    </row>
    <row r="12" spans="1:22" ht="36">
      <c r="A12" s="98" t="s">
        <v>228</v>
      </c>
      <c r="B12" s="99" t="s">
        <v>256</v>
      </c>
      <c r="C12" s="100" t="s">
        <v>191</v>
      </c>
      <c r="D12" s="98" t="s">
        <v>192</v>
      </c>
      <c r="E12" s="101">
        <v>9245700</v>
      </c>
      <c r="F12" s="101">
        <v>754300</v>
      </c>
      <c r="G12" s="98" t="s">
        <v>193</v>
      </c>
      <c r="H12" s="98" t="s">
        <v>194</v>
      </c>
      <c r="I12" s="98" t="s">
        <v>195</v>
      </c>
      <c r="J12" s="102">
        <v>42156</v>
      </c>
      <c r="K12" s="98" t="s">
        <v>112</v>
      </c>
      <c r="L12" s="103">
        <v>10688004.54</v>
      </c>
      <c r="M12" s="102">
        <v>42515</v>
      </c>
      <c r="N12" s="98"/>
      <c r="O12" s="104"/>
      <c r="P12" s="104"/>
      <c r="Q12" s="98" t="s">
        <v>113</v>
      </c>
      <c r="R12" s="101">
        <v>5358.1</v>
      </c>
      <c r="S12" s="101">
        <v>5358.1</v>
      </c>
      <c r="T12" s="101">
        <v>5358.1</v>
      </c>
      <c r="U12" s="101">
        <v>5358.1</v>
      </c>
      <c r="V12" s="98" t="s">
        <v>183</v>
      </c>
    </row>
    <row r="13" spans="1:22" ht="36">
      <c r="A13" s="98" t="s">
        <v>228</v>
      </c>
      <c r="B13" s="99" t="s">
        <v>257</v>
      </c>
      <c r="C13" s="100" t="s">
        <v>191</v>
      </c>
      <c r="D13" s="98" t="s">
        <v>192</v>
      </c>
      <c r="E13" s="101">
        <v>9245700</v>
      </c>
      <c r="F13" s="101">
        <v>754300</v>
      </c>
      <c r="G13" s="98" t="s">
        <v>193</v>
      </c>
      <c r="H13" s="98" t="s">
        <v>194</v>
      </c>
      <c r="I13" s="98" t="s">
        <v>195</v>
      </c>
      <c r="J13" s="102">
        <v>42156</v>
      </c>
      <c r="K13" s="98" t="s">
        <v>112</v>
      </c>
      <c r="L13" s="103">
        <v>10688004.54</v>
      </c>
      <c r="M13" s="102">
        <v>42515</v>
      </c>
      <c r="N13" s="98"/>
      <c r="O13" s="104"/>
      <c r="P13" s="104"/>
      <c r="Q13" s="98" t="s">
        <v>113</v>
      </c>
      <c r="R13" s="101">
        <v>84737.89</v>
      </c>
      <c r="S13" s="101">
        <v>84737.89</v>
      </c>
      <c r="T13" s="101">
        <v>84737.89</v>
      </c>
      <c r="U13" s="101">
        <v>84737.89</v>
      </c>
      <c r="V13" s="98" t="s">
        <v>183</v>
      </c>
    </row>
    <row r="14" spans="1:22" ht="36">
      <c r="A14" s="98" t="s">
        <v>228</v>
      </c>
      <c r="B14" s="99" t="s">
        <v>258</v>
      </c>
      <c r="C14" s="100" t="s">
        <v>191</v>
      </c>
      <c r="D14" s="98" t="s">
        <v>192</v>
      </c>
      <c r="E14" s="101">
        <v>9245700</v>
      </c>
      <c r="F14" s="101">
        <v>754300</v>
      </c>
      <c r="G14" s="98" t="s">
        <v>193</v>
      </c>
      <c r="H14" s="98" t="s">
        <v>194</v>
      </c>
      <c r="I14" s="98" t="s">
        <v>195</v>
      </c>
      <c r="J14" s="102">
        <v>42156</v>
      </c>
      <c r="K14" s="98" t="s">
        <v>112</v>
      </c>
      <c r="L14" s="103">
        <v>10688004.54</v>
      </c>
      <c r="M14" s="102">
        <v>42515</v>
      </c>
      <c r="N14" s="98"/>
      <c r="O14" s="104"/>
      <c r="P14" s="104"/>
      <c r="Q14" s="98" t="s">
        <v>113</v>
      </c>
      <c r="R14" s="101">
        <v>39105.61</v>
      </c>
      <c r="S14" s="101">
        <v>39105.61</v>
      </c>
      <c r="T14" s="101">
        <v>39105.61</v>
      </c>
      <c r="U14" s="101">
        <v>39105.61</v>
      </c>
      <c r="V14" s="98" t="s">
        <v>183</v>
      </c>
    </row>
    <row r="15" spans="1:22" ht="36">
      <c r="A15" s="98" t="s">
        <v>228</v>
      </c>
      <c r="B15" s="99" t="s">
        <v>259</v>
      </c>
      <c r="C15" s="100" t="s">
        <v>191</v>
      </c>
      <c r="D15" s="98" t="s">
        <v>192</v>
      </c>
      <c r="E15" s="101">
        <v>9245700</v>
      </c>
      <c r="F15" s="101">
        <v>754300</v>
      </c>
      <c r="G15" s="98" t="s">
        <v>193</v>
      </c>
      <c r="H15" s="98" t="s">
        <v>194</v>
      </c>
      <c r="I15" s="98" t="s">
        <v>195</v>
      </c>
      <c r="J15" s="102">
        <v>42156</v>
      </c>
      <c r="K15" s="98" t="s">
        <v>112</v>
      </c>
      <c r="L15" s="103">
        <v>10688004.54</v>
      </c>
      <c r="M15" s="102">
        <v>42515</v>
      </c>
      <c r="N15" s="98"/>
      <c r="O15" s="104"/>
      <c r="P15" s="104"/>
      <c r="Q15" s="98" t="s">
        <v>113</v>
      </c>
      <c r="R15" s="101">
        <v>55019.53</v>
      </c>
      <c r="S15" s="101">
        <v>55019.53</v>
      </c>
      <c r="T15" s="101">
        <v>55019.53</v>
      </c>
      <c r="U15" s="101">
        <v>55019.53</v>
      </c>
      <c r="V15" s="98" t="s">
        <v>183</v>
      </c>
    </row>
    <row r="16" spans="1:22" ht="36">
      <c r="A16" s="58" t="s">
        <v>260</v>
      </c>
      <c r="B16" s="59" t="s">
        <v>261</v>
      </c>
      <c r="C16" s="58" t="s">
        <v>262</v>
      </c>
      <c r="D16" s="58" t="s">
        <v>263</v>
      </c>
      <c r="E16" s="88">
        <v>6000000</v>
      </c>
      <c r="F16" s="88">
        <v>600000</v>
      </c>
      <c r="G16" s="58" t="s">
        <v>264</v>
      </c>
      <c r="H16" s="58" t="s">
        <v>265</v>
      </c>
      <c r="I16" s="58" t="s">
        <v>266</v>
      </c>
      <c r="J16" s="24">
        <v>41730</v>
      </c>
      <c r="K16" s="58" t="s">
        <v>112</v>
      </c>
      <c r="L16" s="89">
        <v>15020776.69</v>
      </c>
      <c r="M16" s="24">
        <v>42090</v>
      </c>
      <c r="N16" s="58" t="s">
        <v>112</v>
      </c>
      <c r="O16" s="89">
        <v>2539169.3</v>
      </c>
      <c r="Q16" s="58" t="s">
        <v>113</v>
      </c>
      <c r="R16" s="89">
        <v>5893945.64</v>
      </c>
      <c r="S16" s="89">
        <v>1064845.38</v>
      </c>
      <c r="T16" s="89">
        <v>2968070.59</v>
      </c>
      <c r="U16" s="89">
        <v>5893945.64</v>
      </c>
      <c r="V16" s="58" t="s">
        <v>183</v>
      </c>
    </row>
    <row r="17" spans="1:22" ht="48">
      <c r="A17" s="58" t="s">
        <v>215</v>
      </c>
      <c r="B17" s="59" t="s">
        <v>116</v>
      </c>
      <c r="C17" s="58"/>
      <c r="D17" s="58"/>
      <c r="G17" s="58" t="s">
        <v>117</v>
      </c>
      <c r="H17" s="58" t="s">
        <v>216</v>
      </c>
      <c r="I17" s="58" t="s">
        <v>119</v>
      </c>
      <c r="J17" s="24">
        <v>41610</v>
      </c>
      <c r="K17" s="58" t="s">
        <v>120</v>
      </c>
      <c r="L17" s="86">
        <v>574061.13</v>
      </c>
      <c r="M17" s="24">
        <v>41730</v>
      </c>
      <c r="N17" s="58" t="s">
        <v>112</v>
      </c>
      <c r="O17" s="86">
        <v>714494.88</v>
      </c>
      <c r="Q17" s="58" t="s">
        <v>113</v>
      </c>
      <c r="R17" s="86">
        <v>593802.63</v>
      </c>
      <c r="S17" s="86">
        <v>32521.62</v>
      </c>
      <c r="T17" s="86">
        <v>77387.25</v>
      </c>
      <c r="U17" s="86">
        <v>593802.63</v>
      </c>
      <c r="V17" s="58" t="s">
        <v>183</v>
      </c>
    </row>
    <row r="18" spans="1:22" ht="51.75">
      <c r="A18" s="58" t="s">
        <v>137</v>
      </c>
      <c r="B18" s="59" t="s">
        <v>138</v>
      </c>
      <c r="C18" s="58" t="s">
        <v>139</v>
      </c>
      <c r="D18" s="58" t="s">
        <v>140</v>
      </c>
      <c r="E18" s="23">
        <v>1976000</v>
      </c>
      <c r="F18" s="23">
        <v>670582.87</v>
      </c>
      <c r="G18" s="58" t="s">
        <v>141</v>
      </c>
      <c r="H18" s="58" t="s">
        <v>142</v>
      </c>
      <c r="I18" s="58" t="s">
        <v>143</v>
      </c>
      <c r="J18" s="60">
        <v>41540</v>
      </c>
      <c r="K18" s="58" t="s">
        <v>144</v>
      </c>
      <c r="L18" s="23">
        <v>2328338.7</v>
      </c>
      <c r="M18" s="60"/>
      <c r="N18" s="58" t="s">
        <v>208</v>
      </c>
      <c r="O18" s="23">
        <v>0</v>
      </c>
      <c r="P18" s="23">
        <v>0</v>
      </c>
      <c r="Q18" s="58" t="s">
        <v>113</v>
      </c>
      <c r="R18" s="23">
        <v>983443.44</v>
      </c>
      <c r="S18" s="23">
        <v>91317.17</v>
      </c>
      <c r="T18" s="23">
        <v>91317.17</v>
      </c>
      <c r="U18" s="23">
        <v>975792.94</v>
      </c>
      <c r="V18" s="58" t="s">
        <v>145</v>
      </c>
    </row>
    <row r="19" spans="1:22" ht="51.75">
      <c r="A19" s="58" t="s">
        <v>146</v>
      </c>
      <c r="B19" s="59" t="s">
        <v>147</v>
      </c>
      <c r="C19" s="58" t="s">
        <v>148</v>
      </c>
      <c r="D19" s="58" t="s">
        <v>140</v>
      </c>
      <c r="E19" s="23">
        <v>6122831.83</v>
      </c>
      <c r="F19" s="23">
        <v>0</v>
      </c>
      <c r="G19" s="58" t="s">
        <v>141</v>
      </c>
      <c r="H19" s="58" t="s">
        <v>142</v>
      </c>
      <c r="I19" s="58" t="s">
        <v>149</v>
      </c>
      <c r="J19" s="60">
        <v>41544</v>
      </c>
      <c r="K19" s="58" t="s">
        <v>144</v>
      </c>
      <c r="L19" s="23">
        <v>5591821.69</v>
      </c>
      <c r="M19" s="60"/>
      <c r="N19" s="58" t="s">
        <v>208</v>
      </c>
      <c r="O19" s="23">
        <v>0</v>
      </c>
      <c r="P19" s="23">
        <v>0</v>
      </c>
      <c r="Q19" s="58" t="s">
        <v>113</v>
      </c>
      <c r="R19" s="23">
        <v>1176670.15</v>
      </c>
      <c r="S19" s="23">
        <v>160447.25</v>
      </c>
      <c r="T19" s="23">
        <v>831309.89</v>
      </c>
      <c r="U19" s="23">
        <v>1176670.15</v>
      </c>
      <c r="V19" s="58" t="s">
        <v>145</v>
      </c>
    </row>
    <row r="20" spans="1:22" ht="27.75">
      <c r="A20" s="58" t="s">
        <v>150</v>
      </c>
      <c r="B20" s="59" t="s">
        <v>151</v>
      </c>
      <c r="C20" s="58" t="s">
        <v>152</v>
      </c>
      <c r="D20" s="58" t="s">
        <v>153</v>
      </c>
      <c r="E20" s="23">
        <v>400015.15</v>
      </c>
      <c r="F20" s="23">
        <v>0</v>
      </c>
      <c r="G20" s="58" t="s">
        <v>154</v>
      </c>
      <c r="H20" s="58" t="s">
        <v>155</v>
      </c>
      <c r="I20" s="58" t="s">
        <v>156</v>
      </c>
      <c r="J20" s="60">
        <v>41134</v>
      </c>
      <c r="K20" s="58" t="s">
        <v>157</v>
      </c>
      <c r="L20" s="23">
        <v>400015.15</v>
      </c>
      <c r="M20" s="60"/>
      <c r="N20" s="58" t="s">
        <v>206</v>
      </c>
      <c r="O20" s="23">
        <v>0</v>
      </c>
      <c r="P20" s="23">
        <v>0</v>
      </c>
      <c r="Q20" s="58" t="s">
        <v>113</v>
      </c>
      <c r="R20" s="23">
        <v>164244.74</v>
      </c>
      <c r="S20" s="23">
        <v>0</v>
      </c>
      <c r="T20" s="23">
        <v>0</v>
      </c>
      <c r="U20" s="23">
        <v>164244.74</v>
      </c>
      <c r="V20" s="58" t="s">
        <v>207</v>
      </c>
    </row>
    <row r="21" spans="1:22" ht="51.75">
      <c r="A21" s="58" t="s">
        <v>159</v>
      </c>
      <c r="B21" s="59" t="s">
        <v>160</v>
      </c>
      <c r="C21" s="58" t="s">
        <v>161</v>
      </c>
      <c r="D21" s="58" t="s">
        <v>140</v>
      </c>
      <c r="E21" s="23">
        <v>7246385</v>
      </c>
      <c r="F21" s="23">
        <v>0</v>
      </c>
      <c r="G21" s="58" t="s">
        <v>162</v>
      </c>
      <c r="H21" s="58" t="s">
        <v>163</v>
      </c>
      <c r="I21" s="58" t="s">
        <v>164</v>
      </c>
      <c r="J21" s="60">
        <v>41970</v>
      </c>
      <c r="K21" s="58" t="s">
        <v>144</v>
      </c>
      <c r="L21" s="23">
        <v>1316303.14</v>
      </c>
      <c r="M21" s="60"/>
      <c r="N21" s="58" t="s">
        <v>144</v>
      </c>
      <c r="O21" s="23">
        <v>0</v>
      </c>
      <c r="P21" s="23">
        <v>0</v>
      </c>
      <c r="Q21" s="58" t="s">
        <v>113</v>
      </c>
      <c r="R21" s="23">
        <v>473463.21</v>
      </c>
      <c r="S21" s="23">
        <v>473463.21</v>
      </c>
      <c r="T21" s="23">
        <v>473463.21</v>
      </c>
      <c r="U21" s="23">
        <v>473463.21</v>
      </c>
      <c r="V21" s="58" t="s">
        <v>145</v>
      </c>
    </row>
    <row r="22" spans="1:22" ht="99">
      <c r="A22" s="58" t="s">
        <v>165</v>
      </c>
      <c r="B22" s="59" t="s">
        <v>166</v>
      </c>
      <c r="C22" s="58" t="s">
        <v>148</v>
      </c>
      <c r="D22" s="58" t="s">
        <v>140</v>
      </c>
      <c r="E22" s="23">
        <v>6122831.83</v>
      </c>
      <c r="F22" s="23">
        <v>0</v>
      </c>
      <c r="G22" s="58" t="s">
        <v>167</v>
      </c>
      <c r="H22" s="58" t="s">
        <v>168</v>
      </c>
      <c r="I22" s="58" t="s">
        <v>169</v>
      </c>
      <c r="J22" s="60">
        <v>41890</v>
      </c>
      <c r="K22" s="58" t="s">
        <v>144</v>
      </c>
      <c r="L22" s="23">
        <v>77462</v>
      </c>
      <c r="M22" s="60"/>
      <c r="N22" s="58" t="s">
        <v>144</v>
      </c>
      <c r="O22" s="23">
        <v>0</v>
      </c>
      <c r="P22" s="23">
        <v>0</v>
      </c>
      <c r="Q22" s="58" t="s">
        <v>170</v>
      </c>
      <c r="R22" s="23">
        <v>16304.37</v>
      </c>
      <c r="S22" s="23">
        <v>3989.1</v>
      </c>
      <c r="T22" s="23">
        <v>16304.37</v>
      </c>
      <c r="U22" s="23">
        <v>16304.37</v>
      </c>
      <c r="V22" s="58" t="s">
        <v>145</v>
      </c>
    </row>
    <row r="23" spans="1:22" ht="87">
      <c r="A23" s="58" t="s">
        <v>171</v>
      </c>
      <c r="B23" s="59" t="s">
        <v>172</v>
      </c>
      <c r="C23" s="58" t="s">
        <v>139</v>
      </c>
      <c r="D23" s="58" t="s">
        <v>140</v>
      </c>
      <c r="E23" s="23">
        <v>1976000</v>
      </c>
      <c r="F23" s="23">
        <v>670582.87</v>
      </c>
      <c r="G23" s="58" t="s">
        <v>167</v>
      </c>
      <c r="H23" s="58" t="s">
        <v>168</v>
      </c>
      <c r="I23" s="58" t="s">
        <v>173</v>
      </c>
      <c r="J23" s="60">
        <v>41890</v>
      </c>
      <c r="K23" s="58" t="s">
        <v>174</v>
      </c>
      <c r="L23" s="23">
        <v>54918.43</v>
      </c>
      <c r="M23" s="60"/>
      <c r="N23" s="58" t="s">
        <v>174</v>
      </c>
      <c r="O23" s="23">
        <v>0</v>
      </c>
      <c r="P23" s="23">
        <v>0</v>
      </c>
      <c r="Q23" s="58" t="s">
        <v>170</v>
      </c>
      <c r="R23" s="23">
        <v>15495.71</v>
      </c>
      <c r="S23" s="23">
        <v>5648.4</v>
      </c>
      <c r="T23" s="23">
        <v>5648.4</v>
      </c>
      <c r="U23" s="23">
        <v>11269.53</v>
      </c>
      <c r="V23" s="58" t="s">
        <v>145</v>
      </c>
    </row>
    <row r="24" spans="1:22" ht="39.75">
      <c r="A24" s="58" t="s">
        <v>175</v>
      </c>
      <c r="B24" s="59" t="s">
        <v>176</v>
      </c>
      <c r="C24" s="58" t="s">
        <v>177</v>
      </c>
      <c r="D24" s="58" t="s">
        <v>140</v>
      </c>
      <c r="E24" s="23">
        <v>945000</v>
      </c>
      <c r="F24" s="23">
        <v>0</v>
      </c>
      <c r="G24" s="58" t="s">
        <v>178</v>
      </c>
      <c r="H24" s="58" t="s">
        <v>179</v>
      </c>
      <c r="I24" s="58" t="s">
        <v>180</v>
      </c>
      <c r="J24" s="60">
        <v>41535</v>
      </c>
      <c r="K24" s="58" t="s">
        <v>144</v>
      </c>
      <c r="L24" s="23">
        <v>595023.75</v>
      </c>
      <c r="M24" s="60"/>
      <c r="N24" s="58" t="s">
        <v>208</v>
      </c>
      <c r="O24" s="23">
        <v>0</v>
      </c>
      <c r="P24" s="23">
        <v>0</v>
      </c>
      <c r="Q24" s="58" t="s">
        <v>170</v>
      </c>
      <c r="R24" s="23">
        <v>194148.65</v>
      </c>
      <c r="S24" s="23">
        <v>0</v>
      </c>
      <c r="T24" s="23">
        <v>47250</v>
      </c>
      <c r="U24" s="23">
        <v>75131.3</v>
      </c>
      <c r="V24" s="58" t="s">
        <v>145</v>
      </c>
    </row>
    <row r="25" spans="1:22" ht="36">
      <c r="A25" s="20" t="s">
        <v>267</v>
      </c>
      <c r="B25" s="21" t="s">
        <v>268</v>
      </c>
      <c r="G25" s="20" t="s">
        <v>238</v>
      </c>
      <c r="H25" s="20" t="s">
        <v>239</v>
      </c>
      <c r="I25" s="20" t="s">
        <v>240</v>
      </c>
      <c r="J25" s="24">
        <v>42164</v>
      </c>
      <c r="K25" s="20" t="s">
        <v>241</v>
      </c>
      <c r="L25" s="23">
        <v>167960.31</v>
      </c>
      <c r="M25" s="24">
        <v>42283</v>
      </c>
      <c r="Q25" s="20">
        <v>449051</v>
      </c>
      <c r="R25" s="23">
        <v>251503.25</v>
      </c>
      <c r="S25" s="23">
        <v>94712.8</v>
      </c>
      <c r="T25" s="23">
        <v>251503.26</v>
      </c>
      <c r="U25" s="23">
        <v>251503.25</v>
      </c>
      <c r="V25" s="20" t="s">
        <v>213</v>
      </c>
    </row>
    <row r="26" spans="1:22" ht="36">
      <c r="A26" s="20" t="s">
        <v>269</v>
      </c>
      <c r="B26" s="21" t="s">
        <v>270</v>
      </c>
      <c r="D26" s="20" t="s">
        <v>271</v>
      </c>
      <c r="G26" s="20" t="s">
        <v>238</v>
      </c>
      <c r="H26" s="20" t="s">
        <v>239</v>
      </c>
      <c r="I26" s="20" t="s">
        <v>272</v>
      </c>
      <c r="J26" s="60">
        <v>42296</v>
      </c>
      <c r="K26" s="20" t="s">
        <v>273</v>
      </c>
      <c r="L26" s="23">
        <v>490454.65</v>
      </c>
      <c r="Q26" s="20">
        <v>449051</v>
      </c>
      <c r="V26" s="20" t="s">
        <v>145</v>
      </c>
    </row>
    <row r="27" spans="1:22" ht="36">
      <c r="A27" s="20" t="s">
        <v>274</v>
      </c>
      <c r="B27" s="21" t="s">
        <v>275</v>
      </c>
      <c r="D27" s="20" t="s">
        <v>276</v>
      </c>
      <c r="G27" s="20" t="s">
        <v>277</v>
      </c>
      <c r="H27" s="20" t="s">
        <v>278</v>
      </c>
      <c r="I27" s="20" t="s">
        <v>279</v>
      </c>
      <c r="J27" s="60">
        <v>42306</v>
      </c>
      <c r="K27" s="20" t="s">
        <v>241</v>
      </c>
      <c r="L27" s="23">
        <v>116962.36</v>
      </c>
      <c r="N27" s="20" t="s">
        <v>241</v>
      </c>
      <c r="O27" s="23">
        <v>7971.33</v>
      </c>
      <c r="R27" s="23">
        <v>41472.61</v>
      </c>
      <c r="S27" s="23">
        <v>41472.61</v>
      </c>
      <c r="T27" s="23">
        <v>41472.61</v>
      </c>
      <c r="U27" s="23">
        <v>41472.61</v>
      </c>
      <c r="V27" s="20" t="s">
        <v>145</v>
      </c>
    </row>
    <row r="28" spans="1:22" ht="36">
      <c r="A28" s="20" t="s">
        <v>280</v>
      </c>
      <c r="B28" s="21" t="s">
        <v>281</v>
      </c>
      <c r="D28" s="20" t="s">
        <v>282</v>
      </c>
      <c r="G28" s="20" t="s">
        <v>245</v>
      </c>
      <c r="H28" s="20" t="s">
        <v>246</v>
      </c>
      <c r="I28" s="20" t="s">
        <v>247</v>
      </c>
      <c r="J28" s="60">
        <v>42240</v>
      </c>
      <c r="K28" s="20" t="s">
        <v>157</v>
      </c>
      <c r="L28" s="23">
        <v>534114.33</v>
      </c>
      <c r="O28" s="23">
        <v>122314.31</v>
      </c>
      <c r="R28" s="23">
        <v>193697.29</v>
      </c>
      <c r="S28" s="23">
        <v>168814.87</v>
      </c>
      <c r="T28" s="23">
        <v>193697.29</v>
      </c>
      <c r="U28" s="23">
        <v>193697.29</v>
      </c>
      <c r="V28" s="20" t="s">
        <v>145</v>
      </c>
    </row>
    <row r="29" spans="1:22" ht="47.25">
      <c r="A29" s="20" t="s">
        <v>283</v>
      </c>
      <c r="B29" s="21" t="s">
        <v>284</v>
      </c>
      <c r="D29" s="20" t="s">
        <v>285</v>
      </c>
      <c r="G29" s="20" t="s">
        <v>245</v>
      </c>
      <c r="H29" s="20" t="s">
        <v>246</v>
      </c>
      <c r="I29" s="20" t="s">
        <v>286</v>
      </c>
      <c r="J29" s="60">
        <v>42275</v>
      </c>
      <c r="K29" s="20" t="s">
        <v>112</v>
      </c>
      <c r="L29" s="23">
        <v>1015839.43</v>
      </c>
      <c r="O29" s="23">
        <v>195879.27</v>
      </c>
      <c r="R29" s="23">
        <v>106606.2</v>
      </c>
      <c r="S29" s="23">
        <v>106606.2</v>
      </c>
      <c r="T29" s="23">
        <v>106606.2</v>
      </c>
      <c r="U29" s="23">
        <v>106606.2</v>
      </c>
      <c r="V29" s="20" t="s">
        <v>145</v>
      </c>
    </row>
  </sheetData>
  <sheetProtection selectLockedCells="1" selectUnlockedCells="1"/>
  <mergeCells count="13">
    <mergeCell ref="E1:G1"/>
    <mergeCell ref="E2:G2"/>
    <mergeCell ref="E3:G3"/>
    <mergeCell ref="E4:G4"/>
    <mergeCell ref="A6:A7"/>
    <mergeCell ref="B6:B7"/>
    <mergeCell ref="C6:F6"/>
    <mergeCell ref="G6:H6"/>
    <mergeCell ref="I6:M6"/>
    <mergeCell ref="N6:O6"/>
    <mergeCell ref="P6:P7"/>
    <mergeCell ref="Q6:U6"/>
    <mergeCell ref="V6:V7"/>
  </mergeCells>
  <printOptions horizontalCentered="1"/>
  <pageMargins left="0.19652777777777777" right="0.19652777777777777" top="0.36319444444444443" bottom="0.3354166666666667" header="0.19652777777777777" footer="0.19652777777777777"/>
  <pageSetup horizontalDpi="300" verticalDpi="300" orientation="landscape" pageOrder="overThenDown" paperSize="9"/>
  <headerFooter alignWithMargins="0">
    <oddHeader>&amp;L&amp;"arial,Normal"&amp;12MAPA DEMONSTRATIVO DE OBRAS E SERVIÇOS DE ENGENHARIA&amp;R&amp;"arial,Normal"&amp;12&amp;A</oddHeader>
    <oddFooter>&amp;C&amp;"arial,Normal"Página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="75" zoomScaleNormal="75" workbookViewId="0" topLeftCell="B35">
      <selection activeCell="V44" sqref="V44"/>
    </sheetView>
  </sheetViews>
  <sheetFormatPr defaultColWidth="12.57421875" defaultRowHeight="12.75"/>
  <cols>
    <col min="1" max="1" width="24.140625" style="20" customWidth="1"/>
    <col min="2" max="2" width="63.8515625" style="21" customWidth="1"/>
    <col min="3" max="3" width="12.7109375" style="20" customWidth="1"/>
    <col min="4" max="4" width="63.8515625" style="22" customWidth="1"/>
    <col min="5" max="6" width="15.28125" style="23" customWidth="1"/>
    <col min="7" max="7" width="17.8515625" style="22" customWidth="1"/>
    <col min="8" max="8" width="63.8515625" style="22" customWidth="1"/>
    <col min="9" max="9" width="12.7109375" style="20" customWidth="1"/>
    <col min="10" max="10" width="12.7109375" style="24" customWidth="1"/>
    <col min="11" max="11" width="11.57421875" style="20" customWidth="1"/>
    <col min="12" max="12" width="15.28125" style="23" customWidth="1"/>
    <col min="13" max="13" width="12.7109375" style="24" customWidth="1"/>
    <col min="14" max="14" width="10.140625" style="20" customWidth="1"/>
    <col min="15" max="16" width="15.28125" style="23" customWidth="1"/>
    <col min="17" max="17" width="15.28125" style="20" customWidth="1"/>
    <col min="18" max="21" width="15.28125" style="23" customWidth="1"/>
    <col min="22" max="22" width="17.28125" style="20" customWidth="1"/>
    <col min="23" max="16384" width="11.57421875" style="25" customWidth="1"/>
  </cols>
  <sheetData>
    <row r="1" spans="1:22" s="25" customFormat="1" ht="12.75" customHeight="1">
      <c r="A1" s="61" t="s">
        <v>95</v>
      </c>
      <c r="B1" s="62" t="s">
        <v>96</v>
      </c>
      <c r="C1" s="63"/>
      <c r="D1" s="6"/>
      <c r="E1" s="64"/>
      <c r="F1" s="64"/>
      <c r="G1" s="64"/>
      <c r="H1" s="6"/>
      <c r="J1" s="65"/>
      <c r="K1" s="66"/>
      <c r="L1" s="67"/>
      <c r="M1" s="68"/>
      <c r="N1" s="69"/>
      <c r="O1" s="70"/>
      <c r="P1" s="5"/>
      <c r="Q1" s="66"/>
      <c r="R1" s="67"/>
      <c r="S1" s="67"/>
      <c r="T1" s="67"/>
      <c r="U1" s="67"/>
      <c r="V1" s="66"/>
    </row>
    <row r="2" spans="1:22" s="25" customFormat="1" ht="12.75" customHeight="1">
      <c r="A2" s="71" t="s">
        <v>97</v>
      </c>
      <c r="B2" s="62" t="s">
        <v>96</v>
      </c>
      <c r="C2" s="63"/>
      <c r="D2" s="6" t="s">
        <v>4</v>
      </c>
      <c r="E2" s="64" t="s">
        <v>4</v>
      </c>
      <c r="F2" s="64" t="s">
        <v>4</v>
      </c>
      <c r="G2" s="64"/>
      <c r="H2" s="6" t="s">
        <v>4</v>
      </c>
      <c r="J2" s="65"/>
      <c r="K2" s="66"/>
      <c r="L2" s="67"/>
      <c r="M2" s="68"/>
      <c r="N2" s="69"/>
      <c r="O2" s="70"/>
      <c r="P2" s="5"/>
      <c r="Q2" s="66"/>
      <c r="R2" s="67"/>
      <c r="S2" s="67"/>
      <c r="T2" s="67"/>
      <c r="U2" s="67"/>
      <c r="V2" s="66"/>
    </row>
    <row r="3" spans="1:22" s="25" customFormat="1" ht="12.75" customHeight="1">
      <c r="A3" s="71" t="s">
        <v>98</v>
      </c>
      <c r="B3" s="62" t="s">
        <v>99</v>
      </c>
      <c r="C3" s="63"/>
      <c r="D3" s="72"/>
      <c r="E3" s="73"/>
      <c r="F3" s="73"/>
      <c r="G3" s="73"/>
      <c r="H3" s="72"/>
      <c r="J3" s="65"/>
      <c r="K3" s="66"/>
      <c r="L3" s="67"/>
      <c r="M3" s="68"/>
      <c r="N3" s="69"/>
      <c r="O3" s="70"/>
      <c r="P3" s="5"/>
      <c r="Q3" s="66"/>
      <c r="R3" s="67"/>
      <c r="S3" s="67"/>
      <c r="T3" s="67"/>
      <c r="U3" s="67"/>
      <c r="V3" s="66"/>
    </row>
    <row r="4" spans="1:22" s="25" customFormat="1" ht="12.75" customHeight="1">
      <c r="A4" s="71" t="s">
        <v>100</v>
      </c>
      <c r="B4" s="74" t="s">
        <v>287</v>
      </c>
      <c r="C4" s="63"/>
      <c r="D4" s="75" t="s">
        <v>102</v>
      </c>
      <c r="E4" s="76" t="s">
        <v>103</v>
      </c>
      <c r="F4" s="76"/>
      <c r="G4" s="76"/>
      <c r="H4" s="77" t="s">
        <v>104</v>
      </c>
      <c r="J4" s="65"/>
      <c r="K4" s="66"/>
      <c r="L4" s="67"/>
      <c r="M4" s="68"/>
      <c r="N4" s="69"/>
      <c r="O4" s="70"/>
      <c r="P4" s="5"/>
      <c r="Q4" s="66"/>
      <c r="R4" s="67"/>
      <c r="S4" s="67"/>
      <c r="T4" s="67"/>
      <c r="U4" s="67"/>
      <c r="V4" s="66"/>
    </row>
    <row r="5" spans="1:22" ht="15" customHeight="1">
      <c r="A5" s="78"/>
      <c r="B5" s="79"/>
      <c r="C5" s="79"/>
      <c r="D5" s="79"/>
      <c r="E5" s="80"/>
      <c r="F5" s="80"/>
      <c r="G5" s="79"/>
      <c r="H5" s="79"/>
      <c r="I5" s="79"/>
      <c r="J5" s="81"/>
      <c r="K5" s="79"/>
      <c r="L5" s="82"/>
      <c r="M5" s="81"/>
      <c r="N5" s="79"/>
      <c r="O5" s="82"/>
      <c r="P5" s="82"/>
      <c r="Q5" s="79"/>
      <c r="R5" s="82"/>
      <c r="S5" s="82"/>
      <c r="T5" s="82"/>
      <c r="U5" s="82"/>
      <c r="V5" s="79"/>
    </row>
    <row r="6" spans="1:22" ht="12.75" customHeight="1">
      <c r="A6" s="83" t="s">
        <v>288</v>
      </c>
      <c r="B6" s="83" t="s">
        <v>10</v>
      </c>
      <c r="C6" s="43" t="s">
        <v>11</v>
      </c>
      <c r="D6" s="43"/>
      <c r="E6" s="43"/>
      <c r="F6" s="43"/>
      <c r="G6" s="43" t="s">
        <v>12</v>
      </c>
      <c r="H6" s="43"/>
      <c r="I6" s="43" t="s">
        <v>13</v>
      </c>
      <c r="J6" s="43"/>
      <c r="K6" s="43"/>
      <c r="L6" s="43"/>
      <c r="M6" s="43"/>
      <c r="N6" s="43" t="s">
        <v>14</v>
      </c>
      <c r="O6" s="43"/>
      <c r="P6" s="84" t="s">
        <v>15</v>
      </c>
      <c r="Q6" s="43" t="s">
        <v>16</v>
      </c>
      <c r="R6" s="43"/>
      <c r="S6" s="43"/>
      <c r="T6" s="43"/>
      <c r="U6" s="43"/>
      <c r="V6" s="83" t="s">
        <v>17</v>
      </c>
    </row>
    <row r="7" spans="1:22" ht="63">
      <c r="A7" s="83"/>
      <c r="B7" s="83"/>
      <c r="C7" s="83" t="s">
        <v>18</v>
      </c>
      <c r="D7" s="83" t="s">
        <v>19</v>
      </c>
      <c r="E7" s="84" t="s">
        <v>20</v>
      </c>
      <c r="F7" s="84" t="s">
        <v>21</v>
      </c>
      <c r="G7" s="83" t="s">
        <v>22</v>
      </c>
      <c r="H7" s="83" t="s">
        <v>23</v>
      </c>
      <c r="I7" s="83" t="s">
        <v>18</v>
      </c>
      <c r="J7" s="85" t="s">
        <v>24</v>
      </c>
      <c r="K7" s="83" t="s">
        <v>25</v>
      </c>
      <c r="L7" s="84" t="s">
        <v>26</v>
      </c>
      <c r="M7" s="85" t="s">
        <v>27</v>
      </c>
      <c r="N7" s="83" t="s">
        <v>28</v>
      </c>
      <c r="O7" s="84" t="s">
        <v>29</v>
      </c>
      <c r="P7" s="84"/>
      <c r="Q7" s="83" t="s">
        <v>30</v>
      </c>
      <c r="R7" s="84" t="s">
        <v>31</v>
      </c>
      <c r="S7" s="84" t="s">
        <v>32</v>
      </c>
      <c r="T7" s="84" t="s">
        <v>33</v>
      </c>
      <c r="U7" s="84" t="s">
        <v>34</v>
      </c>
      <c r="V7" s="83"/>
    </row>
    <row r="8" spans="1:22" ht="36">
      <c r="A8" s="49" t="s">
        <v>106</v>
      </c>
      <c r="B8" s="50" t="s">
        <v>107</v>
      </c>
      <c r="C8" s="49"/>
      <c r="D8" s="49"/>
      <c r="E8" s="51"/>
      <c r="F8" s="51"/>
      <c r="G8" s="49" t="s">
        <v>108</v>
      </c>
      <c r="H8" s="49" t="s">
        <v>109</v>
      </c>
      <c r="I8" s="49" t="s">
        <v>110</v>
      </c>
      <c r="J8" s="52">
        <v>41838</v>
      </c>
      <c r="K8" s="49" t="s">
        <v>111</v>
      </c>
      <c r="L8" s="53">
        <v>800000</v>
      </c>
      <c r="M8" s="52">
        <v>42018</v>
      </c>
      <c r="N8" s="49" t="s">
        <v>112</v>
      </c>
      <c r="O8" s="51"/>
      <c r="P8" s="51"/>
      <c r="Q8" s="49" t="s">
        <v>113</v>
      </c>
      <c r="R8" s="53">
        <v>52685.12</v>
      </c>
      <c r="S8" s="53">
        <v>52685.12</v>
      </c>
      <c r="T8" s="53">
        <v>52685.12</v>
      </c>
      <c r="U8" s="53">
        <v>52685.12</v>
      </c>
      <c r="V8" s="49" t="s">
        <v>114</v>
      </c>
    </row>
    <row r="9" spans="1:22" ht="48">
      <c r="A9" s="49" t="s">
        <v>115</v>
      </c>
      <c r="B9" s="50" t="s">
        <v>116</v>
      </c>
      <c r="C9" s="49"/>
      <c r="D9" s="49"/>
      <c r="E9" s="51"/>
      <c r="F9" s="51"/>
      <c r="G9" s="49" t="s">
        <v>117</v>
      </c>
      <c r="H9" s="49" t="s">
        <v>216</v>
      </c>
      <c r="I9" s="49" t="s">
        <v>119</v>
      </c>
      <c r="J9" s="52">
        <v>41610</v>
      </c>
      <c r="K9" s="49" t="s">
        <v>120</v>
      </c>
      <c r="L9" s="105">
        <v>574061.13</v>
      </c>
      <c r="M9" s="52">
        <v>41730</v>
      </c>
      <c r="N9" s="49" t="s">
        <v>112</v>
      </c>
      <c r="O9" s="105">
        <v>714494.88</v>
      </c>
      <c r="P9" s="51"/>
      <c r="Q9" s="49" t="s">
        <v>113</v>
      </c>
      <c r="R9" s="105">
        <v>593802.63</v>
      </c>
      <c r="S9" s="105">
        <v>32521.62</v>
      </c>
      <c r="T9" s="105">
        <v>77387.25</v>
      </c>
      <c r="U9" s="105">
        <v>593802.63</v>
      </c>
      <c r="V9" s="49" t="s">
        <v>183</v>
      </c>
    </row>
    <row r="10" spans="1:22" ht="48">
      <c r="A10" s="49" t="s">
        <v>121</v>
      </c>
      <c r="B10" s="106" t="s">
        <v>289</v>
      </c>
      <c r="C10" s="49"/>
      <c r="D10" s="49"/>
      <c r="E10" s="51"/>
      <c r="F10" s="51"/>
      <c r="G10" s="49" t="s">
        <v>123</v>
      </c>
      <c r="H10" s="54" t="s">
        <v>124</v>
      </c>
      <c r="I10" s="49" t="s">
        <v>125</v>
      </c>
      <c r="J10" s="52">
        <v>41604</v>
      </c>
      <c r="K10" s="49" t="s">
        <v>112</v>
      </c>
      <c r="L10" s="53">
        <v>324942.58</v>
      </c>
      <c r="M10" s="52">
        <v>41964</v>
      </c>
      <c r="N10" s="55"/>
      <c r="O10" s="55"/>
      <c r="P10" s="55"/>
      <c r="Q10" s="49">
        <v>449051</v>
      </c>
      <c r="R10" s="53">
        <v>145389.55</v>
      </c>
      <c r="S10" s="55"/>
      <c r="T10" s="55"/>
      <c r="U10" s="56">
        <v>145389.55</v>
      </c>
      <c r="V10" s="49" t="s">
        <v>126</v>
      </c>
    </row>
    <row r="11" spans="1:22" ht="48">
      <c r="A11" s="57" t="s">
        <v>127</v>
      </c>
      <c r="B11" s="106" t="s">
        <v>128</v>
      </c>
      <c r="C11" s="49"/>
      <c r="D11" s="49"/>
      <c r="E11" s="51"/>
      <c r="F11" s="51"/>
      <c r="G11" s="49" t="s">
        <v>129</v>
      </c>
      <c r="H11" s="49" t="s">
        <v>182</v>
      </c>
      <c r="I11" s="49" t="s">
        <v>131</v>
      </c>
      <c r="J11" s="52">
        <v>41855</v>
      </c>
      <c r="K11" s="49" t="s">
        <v>112</v>
      </c>
      <c r="L11" s="105">
        <v>683739.55</v>
      </c>
      <c r="M11" s="52">
        <v>42214</v>
      </c>
      <c r="N11" s="49" t="s">
        <v>112</v>
      </c>
      <c r="O11" s="107">
        <v>9214.93</v>
      </c>
      <c r="P11" s="51"/>
      <c r="Q11" s="49" t="s">
        <v>113</v>
      </c>
      <c r="R11" s="107">
        <v>624815.8</v>
      </c>
      <c r="S11" s="107">
        <v>116517.75</v>
      </c>
      <c r="T11" s="107">
        <v>475566.69</v>
      </c>
      <c r="U11" s="107">
        <v>567039.91</v>
      </c>
      <c r="V11" s="49" t="s">
        <v>183</v>
      </c>
    </row>
    <row r="12" spans="1:22" ht="48">
      <c r="A12" s="49" t="s">
        <v>132</v>
      </c>
      <c r="B12" s="50" t="s">
        <v>133</v>
      </c>
      <c r="C12" s="49"/>
      <c r="D12" s="49"/>
      <c r="E12" s="51"/>
      <c r="F12" s="51"/>
      <c r="G12" s="49" t="s">
        <v>134</v>
      </c>
      <c r="H12" s="49" t="s">
        <v>135</v>
      </c>
      <c r="I12" s="49" t="s">
        <v>136</v>
      </c>
      <c r="J12" s="52">
        <v>41745</v>
      </c>
      <c r="K12" s="49" t="s">
        <v>111</v>
      </c>
      <c r="L12" s="53">
        <v>108562.64</v>
      </c>
      <c r="M12" s="52">
        <v>41925</v>
      </c>
      <c r="N12" s="49" t="s">
        <v>111</v>
      </c>
      <c r="O12" s="53">
        <v>14236.54</v>
      </c>
      <c r="P12" s="51"/>
      <c r="Q12" s="49" t="s">
        <v>113</v>
      </c>
      <c r="R12" s="53">
        <v>89527.66</v>
      </c>
      <c r="S12" s="51"/>
      <c r="T12" s="51"/>
      <c r="U12" s="53">
        <v>89527.66</v>
      </c>
      <c r="V12" s="49" t="s">
        <v>114</v>
      </c>
    </row>
    <row r="13" spans="1:22" ht="48">
      <c r="A13" s="49" t="s">
        <v>184</v>
      </c>
      <c r="B13" s="106" t="s">
        <v>185</v>
      </c>
      <c r="C13" s="49"/>
      <c r="D13" s="49"/>
      <c r="E13" s="51"/>
      <c r="F13" s="51"/>
      <c r="G13" s="49" t="s">
        <v>186</v>
      </c>
      <c r="H13" s="49" t="s">
        <v>187</v>
      </c>
      <c r="I13" s="49" t="s">
        <v>188</v>
      </c>
      <c r="J13" s="52">
        <v>42138</v>
      </c>
      <c r="K13" s="49" t="s">
        <v>112</v>
      </c>
      <c r="L13" s="107">
        <v>338171.56</v>
      </c>
      <c r="M13" s="52">
        <v>42497</v>
      </c>
      <c r="N13" s="49"/>
      <c r="O13" s="51"/>
      <c r="P13" s="51"/>
      <c r="Q13" s="49" t="s">
        <v>113</v>
      </c>
      <c r="R13" s="107">
        <v>154929.76</v>
      </c>
      <c r="S13" s="107">
        <v>154929.76</v>
      </c>
      <c r="T13" s="108">
        <v>154929.76</v>
      </c>
      <c r="U13" s="108">
        <v>154929.76</v>
      </c>
      <c r="V13" s="49" t="s">
        <v>183</v>
      </c>
    </row>
    <row r="14" spans="1:22" ht="36">
      <c r="A14" s="49" t="s">
        <v>189</v>
      </c>
      <c r="B14" s="50" t="s">
        <v>190</v>
      </c>
      <c r="C14" s="109" t="s">
        <v>191</v>
      </c>
      <c r="D14" s="49" t="s">
        <v>192</v>
      </c>
      <c r="E14" s="107">
        <v>9245700</v>
      </c>
      <c r="F14" s="107">
        <v>754300</v>
      </c>
      <c r="G14" s="49" t="s">
        <v>193</v>
      </c>
      <c r="H14" s="49" t="s">
        <v>194</v>
      </c>
      <c r="I14" s="49" t="s">
        <v>195</v>
      </c>
      <c r="J14" s="52">
        <v>42156</v>
      </c>
      <c r="K14" s="49" t="s">
        <v>112</v>
      </c>
      <c r="L14" s="105">
        <v>10688004.54</v>
      </c>
      <c r="M14" s="52"/>
      <c r="N14" s="49"/>
      <c r="O14" s="105" t="s">
        <v>196</v>
      </c>
      <c r="P14" s="51"/>
      <c r="Q14" s="49" t="s">
        <v>113</v>
      </c>
      <c r="R14" s="108">
        <v>1871763.47</v>
      </c>
      <c r="S14" s="108">
        <v>1871763.47</v>
      </c>
      <c r="T14" s="108">
        <v>1871763.47</v>
      </c>
      <c r="U14" s="108">
        <v>1871763.47</v>
      </c>
      <c r="V14" s="49" t="s">
        <v>183</v>
      </c>
    </row>
    <row r="15" spans="1:22" ht="36">
      <c r="A15" s="49" t="s">
        <v>197</v>
      </c>
      <c r="B15" s="50" t="s">
        <v>198</v>
      </c>
      <c r="C15" s="49"/>
      <c r="D15" s="49"/>
      <c r="E15" s="107">
        <v>3954600</v>
      </c>
      <c r="F15" s="107">
        <v>253718.25</v>
      </c>
      <c r="G15" s="49" t="s">
        <v>193</v>
      </c>
      <c r="H15" s="49" t="s">
        <v>194</v>
      </c>
      <c r="I15" s="49"/>
      <c r="J15" s="52"/>
      <c r="K15" s="49"/>
      <c r="L15" s="105">
        <v>4208318.25</v>
      </c>
      <c r="M15" s="52"/>
      <c r="N15" s="49"/>
      <c r="O15" s="105"/>
      <c r="P15" s="51"/>
      <c r="Q15" s="49" t="s">
        <v>113</v>
      </c>
      <c r="R15" s="108"/>
      <c r="S15" s="51"/>
      <c r="T15" s="51"/>
      <c r="U15" s="51"/>
      <c r="V15" s="110" t="s">
        <v>199</v>
      </c>
    </row>
    <row r="16" spans="1:22" ht="36">
      <c r="A16" s="111" t="s">
        <v>200</v>
      </c>
      <c r="B16" s="50" t="s">
        <v>201</v>
      </c>
      <c r="C16" s="112" t="s">
        <v>202</v>
      </c>
      <c r="D16" s="49" t="s">
        <v>192</v>
      </c>
      <c r="E16" s="107">
        <v>274961.01</v>
      </c>
      <c r="F16" s="107">
        <v>14945.62</v>
      </c>
      <c r="G16" s="49" t="s">
        <v>203</v>
      </c>
      <c r="H16" s="49" t="s">
        <v>204</v>
      </c>
      <c r="I16" s="49" t="s">
        <v>205</v>
      </c>
      <c r="J16" s="52">
        <v>42177</v>
      </c>
      <c r="K16" s="49" t="s">
        <v>112</v>
      </c>
      <c r="L16" s="105">
        <v>289906.63</v>
      </c>
      <c r="M16" s="52"/>
      <c r="N16" s="49"/>
      <c r="O16" s="105"/>
      <c r="P16" s="51"/>
      <c r="Q16" s="49" t="s">
        <v>113</v>
      </c>
      <c r="R16" s="108"/>
      <c r="S16" s="51"/>
      <c r="T16" s="51"/>
      <c r="U16" s="51"/>
      <c r="V16" s="110" t="s">
        <v>126</v>
      </c>
    </row>
    <row r="17" spans="1:22" ht="48">
      <c r="A17" s="49" t="s">
        <v>217</v>
      </c>
      <c r="B17" s="106" t="s">
        <v>218</v>
      </c>
      <c r="C17" s="49"/>
      <c r="D17" s="49"/>
      <c r="E17" s="51"/>
      <c r="F17" s="51"/>
      <c r="G17" s="49" t="s">
        <v>129</v>
      </c>
      <c r="H17" s="49" t="s">
        <v>182</v>
      </c>
      <c r="I17" s="49" t="s">
        <v>219</v>
      </c>
      <c r="J17" s="52">
        <v>42216</v>
      </c>
      <c r="K17" s="49" t="s">
        <v>112</v>
      </c>
      <c r="L17" s="107">
        <v>215047.68</v>
      </c>
      <c r="M17" s="52">
        <v>42575</v>
      </c>
      <c r="N17" s="49"/>
      <c r="O17" s="113">
        <v>-7319.6</v>
      </c>
      <c r="P17" s="51"/>
      <c r="Q17" s="49" t="s">
        <v>113</v>
      </c>
      <c r="R17" s="51"/>
      <c r="S17" s="51"/>
      <c r="T17" s="51"/>
      <c r="U17" s="51"/>
      <c r="V17" s="49" t="s">
        <v>183</v>
      </c>
    </row>
    <row r="18" spans="1:22" ht="36">
      <c r="A18" s="57" t="s">
        <v>220</v>
      </c>
      <c r="B18" s="114" t="s">
        <v>221</v>
      </c>
      <c r="C18" s="57" t="s">
        <v>222</v>
      </c>
      <c r="D18" s="57" t="s">
        <v>192</v>
      </c>
      <c r="E18" s="115">
        <v>344750</v>
      </c>
      <c r="F18" s="116"/>
      <c r="G18" s="57" t="s">
        <v>223</v>
      </c>
      <c r="H18" s="57" t="s">
        <v>224</v>
      </c>
      <c r="I18" s="57" t="s">
        <v>225</v>
      </c>
      <c r="J18" s="117">
        <v>42216</v>
      </c>
      <c r="K18" s="57" t="s">
        <v>112</v>
      </c>
      <c r="L18" s="118">
        <v>411888.29</v>
      </c>
      <c r="M18" s="117">
        <v>42575</v>
      </c>
      <c r="N18" s="57"/>
      <c r="O18" s="119">
        <v>-243907.8</v>
      </c>
      <c r="P18" s="116"/>
      <c r="Q18" s="57" t="s">
        <v>113</v>
      </c>
      <c r="R18" s="116"/>
      <c r="S18" s="116"/>
      <c r="T18" s="116"/>
      <c r="U18" s="116"/>
      <c r="V18" s="57" t="s">
        <v>183</v>
      </c>
    </row>
    <row r="19" spans="1:22" ht="36">
      <c r="A19" s="57" t="s">
        <v>220</v>
      </c>
      <c r="B19" s="114" t="s">
        <v>226</v>
      </c>
      <c r="C19" s="57" t="s">
        <v>222</v>
      </c>
      <c r="D19" s="57" t="s">
        <v>192</v>
      </c>
      <c r="E19" s="120"/>
      <c r="F19" s="115">
        <v>67138.29</v>
      </c>
      <c r="G19" s="57" t="s">
        <v>223</v>
      </c>
      <c r="H19" s="57" t="s">
        <v>224</v>
      </c>
      <c r="I19" s="57" t="s">
        <v>225</v>
      </c>
      <c r="J19" s="117">
        <v>42216</v>
      </c>
      <c r="K19" s="57" t="s">
        <v>112</v>
      </c>
      <c r="L19" s="118">
        <v>411888.29</v>
      </c>
      <c r="M19" s="117">
        <v>42575</v>
      </c>
      <c r="N19" s="57"/>
      <c r="O19" s="121">
        <v>202432.36</v>
      </c>
      <c r="P19" s="116"/>
      <c r="Q19" s="57" t="s">
        <v>113</v>
      </c>
      <c r="R19" s="116"/>
      <c r="S19" s="116"/>
      <c r="T19" s="116"/>
      <c r="U19" s="116"/>
      <c r="V19" s="57" t="s">
        <v>183</v>
      </c>
    </row>
    <row r="20" spans="1:22" ht="24">
      <c r="A20" s="49" t="s">
        <v>250</v>
      </c>
      <c r="B20" s="50" t="s">
        <v>251</v>
      </c>
      <c r="C20" s="49"/>
      <c r="D20" s="49"/>
      <c r="E20" s="51"/>
      <c r="F20" s="51"/>
      <c r="G20" s="49" t="s">
        <v>252</v>
      </c>
      <c r="H20" s="49" t="s">
        <v>253</v>
      </c>
      <c r="I20" s="49"/>
      <c r="J20" s="52"/>
      <c r="K20" s="49"/>
      <c r="L20" s="51"/>
      <c r="M20" s="52"/>
      <c r="N20" s="49"/>
      <c r="O20" s="51"/>
      <c r="P20" s="51"/>
      <c r="Q20" s="49" t="s">
        <v>113</v>
      </c>
      <c r="R20" s="107">
        <v>14284.29</v>
      </c>
      <c r="S20" s="107">
        <v>14284.29</v>
      </c>
      <c r="T20" s="107">
        <v>14284.29</v>
      </c>
      <c r="U20" s="107">
        <v>14284.29</v>
      </c>
      <c r="V20" s="49" t="s">
        <v>254</v>
      </c>
    </row>
    <row r="21" spans="1:22" ht="36">
      <c r="A21" s="49" t="s">
        <v>260</v>
      </c>
      <c r="B21" s="50" t="s">
        <v>261</v>
      </c>
      <c r="C21" s="49" t="s">
        <v>262</v>
      </c>
      <c r="D21" s="49" t="s">
        <v>263</v>
      </c>
      <c r="E21" s="107">
        <v>6000000</v>
      </c>
      <c r="F21" s="107">
        <v>600000</v>
      </c>
      <c r="G21" s="49" t="s">
        <v>264</v>
      </c>
      <c r="H21" s="49" t="s">
        <v>265</v>
      </c>
      <c r="I21" s="49" t="s">
        <v>266</v>
      </c>
      <c r="J21" s="52">
        <v>41730</v>
      </c>
      <c r="K21" s="49" t="s">
        <v>112</v>
      </c>
      <c r="L21" s="108">
        <v>15020776.69</v>
      </c>
      <c r="M21" s="52">
        <v>42090</v>
      </c>
      <c r="N21" s="49" t="s">
        <v>112</v>
      </c>
      <c r="O21" s="108">
        <v>2539169.3</v>
      </c>
      <c r="P21" s="51"/>
      <c r="Q21" s="49" t="s">
        <v>113</v>
      </c>
      <c r="R21" s="108">
        <v>5893945.64</v>
      </c>
      <c r="S21" s="108">
        <v>1064845.38</v>
      </c>
      <c r="T21" s="108">
        <v>2968070.59</v>
      </c>
      <c r="U21" s="108">
        <v>5893945.64</v>
      </c>
      <c r="V21" s="49" t="s">
        <v>183</v>
      </c>
    </row>
    <row r="22" spans="1:22" ht="51.75">
      <c r="A22" s="58" t="s">
        <v>137</v>
      </c>
      <c r="B22" s="59" t="s">
        <v>138</v>
      </c>
      <c r="C22" s="58" t="s">
        <v>139</v>
      </c>
      <c r="D22" s="58" t="s">
        <v>140</v>
      </c>
      <c r="E22" s="23">
        <v>1976000</v>
      </c>
      <c r="F22" s="23">
        <v>670582.87</v>
      </c>
      <c r="G22" s="58" t="s">
        <v>141</v>
      </c>
      <c r="H22" s="58" t="s">
        <v>142</v>
      </c>
      <c r="I22" s="58" t="s">
        <v>143</v>
      </c>
      <c r="J22" s="60">
        <v>41540</v>
      </c>
      <c r="K22" s="58" t="s">
        <v>144</v>
      </c>
      <c r="L22" s="23">
        <v>2328338.7</v>
      </c>
      <c r="M22" s="60"/>
      <c r="N22" s="58" t="s">
        <v>208</v>
      </c>
      <c r="O22" s="23">
        <v>0</v>
      </c>
      <c r="P22" s="23">
        <v>0</v>
      </c>
      <c r="Q22" s="58" t="s">
        <v>113</v>
      </c>
      <c r="R22" s="23">
        <v>983443.44</v>
      </c>
      <c r="S22" s="23">
        <v>91317.17</v>
      </c>
      <c r="T22" s="23">
        <v>91317.17</v>
      </c>
      <c r="U22" s="23">
        <v>975792.94</v>
      </c>
      <c r="V22" s="58" t="s">
        <v>145</v>
      </c>
    </row>
    <row r="23" spans="1:22" ht="51.75">
      <c r="A23" s="58" t="s">
        <v>146</v>
      </c>
      <c r="B23" s="59" t="s">
        <v>147</v>
      </c>
      <c r="C23" s="58" t="s">
        <v>148</v>
      </c>
      <c r="D23" s="58" t="s">
        <v>140</v>
      </c>
      <c r="E23" s="23">
        <v>6122831.83</v>
      </c>
      <c r="F23" s="23">
        <v>0</v>
      </c>
      <c r="G23" s="58" t="s">
        <v>141</v>
      </c>
      <c r="H23" s="58" t="s">
        <v>142</v>
      </c>
      <c r="I23" s="58" t="s">
        <v>149</v>
      </c>
      <c r="J23" s="60">
        <v>41544</v>
      </c>
      <c r="K23" s="58" t="s">
        <v>144</v>
      </c>
      <c r="L23" s="23">
        <v>5591821.69</v>
      </c>
      <c r="M23" s="60"/>
      <c r="N23" s="58" t="s">
        <v>208</v>
      </c>
      <c r="O23" s="23">
        <v>0</v>
      </c>
      <c r="P23" s="23">
        <v>0</v>
      </c>
      <c r="Q23" s="58" t="s">
        <v>113</v>
      </c>
      <c r="R23" s="23">
        <v>1176670.15</v>
      </c>
      <c r="S23" s="23">
        <v>831309.98</v>
      </c>
      <c r="T23" s="23">
        <v>831309.89</v>
      </c>
      <c r="U23" s="23">
        <v>1176670.15</v>
      </c>
      <c r="V23" s="58" t="s">
        <v>145</v>
      </c>
    </row>
    <row r="24" spans="1:22" ht="27.75">
      <c r="A24" s="58" t="s">
        <v>150</v>
      </c>
      <c r="B24" s="59" t="s">
        <v>151</v>
      </c>
      <c r="C24" s="58" t="s">
        <v>152</v>
      </c>
      <c r="D24" s="58" t="s">
        <v>153</v>
      </c>
      <c r="E24" s="23">
        <v>400015.15</v>
      </c>
      <c r="F24" s="23">
        <v>0</v>
      </c>
      <c r="G24" s="58" t="s">
        <v>154</v>
      </c>
      <c r="H24" s="58" t="s">
        <v>155</v>
      </c>
      <c r="I24" s="58" t="s">
        <v>156</v>
      </c>
      <c r="J24" s="60">
        <v>41134</v>
      </c>
      <c r="K24" s="58" t="s">
        <v>157</v>
      </c>
      <c r="L24" s="23">
        <v>400015.15</v>
      </c>
      <c r="M24" s="60"/>
      <c r="N24" s="58" t="s">
        <v>206</v>
      </c>
      <c r="O24" s="23">
        <v>0</v>
      </c>
      <c r="P24" s="23">
        <v>0</v>
      </c>
      <c r="Q24" s="58" t="s">
        <v>113</v>
      </c>
      <c r="R24" s="23">
        <v>164244.74</v>
      </c>
      <c r="S24" s="23">
        <v>0</v>
      </c>
      <c r="T24" s="23">
        <v>0</v>
      </c>
      <c r="U24" s="23">
        <v>164244.74</v>
      </c>
      <c r="V24" s="58" t="s">
        <v>207</v>
      </c>
    </row>
    <row r="25" spans="1:22" ht="51.75">
      <c r="A25" s="58" t="s">
        <v>159</v>
      </c>
      <c r="B25" s="59" t="s">
        <v>160</v>
      </c>
      <c r="C25" s="58" t="s">
        <v>161</v>
      </c>
      <c r="D25" s="58" t="s">
        <v>140</v>
      </c>
      <c r="E25" s="23">
        <v>7246385</v>
      </c>
      <c r="F25" s="23">
        <v>0</v>
      </c>
      <c r="G25" s="58" t="s">
        <v>162</v>
      </c>
      <c r="H25" s="58" t="s">
        <v>163</v>
      </c>
      <c r="I25" s="58" t="s">
        <v>164</v>
      </c>
      <c r="J25" s="60">
        <v>41970</v>
      </c>
      <c r="K25" s="58" t="s">
        <v>144</v>
      </c>
      <c r="L25" s="23">
        <v>1316303.14</v>
      </c>
      <c r="M25" s="60"/>
      <c r="N25" s="58" t="s">
        <v>144</v>
      </c>
      <c r="O25" s="23">
        <v>0</v>
      </c>
      <c r="P25" s="23">
        <v>0</v>
      </c>
      <c r="Q25" s="58" t="s">
        <v>113</v>
      </c>
      <c r="R25" s="23">
        <v>473463.21</v>
      </c>
      <c r="S25" s="23">
        <v>473463.21</v>
      </c>
      <c r="T25" s="23">
        <v>473463.21</v>
      </c>
      <c r="U25" s="23">
        <v>473463.21</v>
      </c>
      <c r="V25" s="58" t="s">
        <v>145</v>
      </c>
    </row>
    <row r="26" spans="1:22" ht="99">
      <c r="A26" s="58" t="s">
        <v>165</v>
      </c>
      <c r="B26" s="59" t="s">
        <v>166</v>
      </c>
      <c r="C26" s="58" t="s">
        <v>148</v>
      </c>
      <c r="D26" s="58" t="s">
        <v>140</v>
      </c>
      <c r="E26" s="23">
        <v>6122831.83</v>
      </c>
      <c r="F26" s="23">
        <v>0</v>
      </c>
      <c r="G26" s="58" t="s">
        <v>167</v>
      </c>
      <c r="H26" s="58" t="s">
        <v>168</v>
      </c>
      <c r="I26" s="58" t="s">
        <v>169</v>
      </c>
      <c r="J26" s="60">
        <v>41890</v>
      </c>
      <c r="K26" s="58" t="s">
        <v>144</v>
      </c>
      <c r="L26" s="23">
        <v>77462</v>
      </c>
      <c r="M26" s="60"/>
      <c r="N26" s="58" t="s">
        <v>144</v>
      </c>
      <c r="O26" s="23">
        <v>0</v>
      </c>
      <c r="P26" s="23">
        <v>0</v>
      </c>
      <c r="Q26" s="58" t="s">
        <v>170</v>
      </c>
      <c r="R26" s="23">
        <v>16304.37</v>
      </c>
      <c r="S26" s="23">
        <v>16304.37</v>
      </c>
      <c r="T26" s="23">
        <v>16304.37</v>
      </c>
      <c r="U26" s="23">
        <v>16304.37</v>
      </c>
      <c r="V26" s="58" t="s">
        <v>145</v>
      </c>
    </row>
    <row r="27" spans="1:22" ht="87">
      <c r="A27" s="58" t="s">
        <v>171</v>
      </c>
      <c r="B27" s="59" t="s">
        <v>172</v>
      </c>
      <c r="C27" s="58" t="s">
        <v>139</v>
      </c>
      <c r="D27" s="58" t="s">
        <v>140</v>
      </c>
      <c r="E27" s="23">
        <v>1976000</v>
      </c>
      <c r="F27" s="23">
        <v>670582.87</v>
      </c>
      <c r="G27" s="58" t="s">
        <v>167</v>
      </c>
      <c r="H27" s="58" t="s">
        <v>168</v>
      </c>
      <c r="I27" s="58" t="s">
        <v>173</v>
      </c>
      <c r="J27" s="60">
        <v>41890</v>
      </c>
      <c r="K27" s="58" t="s">
        <v>174</v>
      </c>
      <c r="L27" s="23">
        <v>54918.43</v>
      </c>
      <c r="M27" s="60"/>
      <c r="N27" s="58" t="s">
        <v>174</v>
      </c>
      <c r="O27" s="23">
        <v>0</v>
      </c>
      <c r="P27" s="23">
        <v>0</v>
      </c>
      <c r="Q27" s="58" t="s">
        <v>170</v>
      </c>
      <c r="R27" s="23">
        <v>15495.71</v>
      </c>
      <c r="S27" s="23">
        <v>5648.4</v>
      </c>
      <c r="T27" s="23">
        <v>5648.4</v>
      </c>
      <c r="U27" s="23">
        <v>11269.53</v>
      </c>
      <c r="V27" s="58" t="s">
        <v>145</v>
      </c>
    </row>
    <row r="28" spans="1:22" ht="39.75">
      <c r="A28" s="58" t="s">
        <v>175</v>
      </c>
      <c r="B28" s="59" t="s">
        <v>176</v>
      </c>
      <c r="C28" s="58" t="s">
        <v>177</v>
      </c>
      <c r="D28" s="58" t="s">
        <v>140</v>
      </c>
      <c r="E28" s="23">
        <v>945000</v>
      </c>
      <c r="F28" s="23">
        <v>0</v>
      </c>
      <c r="G28" s="58" t="s">
        <v>178</v>
      </c>
      <c r="H28" s="58" t="s">
        <v>179</v>
      </c>
      <c r="I28" s="58" t="s">
        <v>180</v>
      </c>
      <c r="J28" s="60">
        <v>41535</v>
      </c>
      <c r="K28" s="58" t="s">
        <v>144</v>
      </c>
      <c r="L28" s="23">
        <v>595023.75</v>
      </c>
      <c r="M28" s="60"/>
      <c r="N28" s="58" t="s">
        <v>208</v>
      </c>
      <c r="O28" s="23">
        <v>0</v>
      </c>
      <c r="P28" s="23">
        <v>0</v>
      </c>
      <c r="Q28" s="58" t="s">
        <v>170</v>
      </c>
      <c r="R28" s="23">
        <v>194148.65</v>
      </c>
      <c r="S28" s="23">
        <v>47250</v>
      </c>
      <c r="T28" s="23">
        <v>47250</v>
      </c>
      <c r="U28" s="23">
        <v>75131.3</v>
      </c>
      <c r="V28" s="58" t="s">
        <v>145</v>
      </c>
    </row>
    <row r="29" spans="1:22" ht="24.75">
      <c r="A29" s="20" t="s">
        <v>209</v>
      </c>
      <c r="B29" s="21" t="s">
        <v>210</v>
      </c>
      <c r="G29" s="20" t="s">
        <v>290</v>
      </c>
      <c r="H29" s="20" t="s">
        <v>291</v>
      </c>
      <c r="J29" s="24">
        <v>42095</v>
      </c>
      <c r="K29" s="20" t="s">
        <v>212</v>
      </c>
      <c r="L29" s="23">
        <v>14571.59</v>
      </c>
      <c r="M29" s="60">
        <v>42124</v>
      </c>
      <c r="Q29" s="20">
        <v>449051</v>
      </c>
      <c r="R29" s="23">
        <v>14571.59</v>
      </c>
      <c r="S29" s="23">
        <v>14571.59</v>
      </c>
      <c r="T29" s="23">
        <v>14571.59</v>
      </c>
      <c r="U29" s="23">
        <v>14571.59</v>
      </c>
      <c r="V29" s="20" t="s">
        <v>213</v>
      </c>
    </row>
    <row r="30" spans="1:22" ht="36">
      <c r="A30" s="20" t="s">
        <v>267</v>
      </c>
      <c r="B30" s="21" t="s">
        <v>268</v>
      </c>
      <c r="G30" s="20" t="s">
        <v>238</v>
      </c>
      <c r="H30" s="20" t="s">
        <v>239</v>
      </c>
      <c r="I30" s="20" t="s">
        <v>240</v>
      </c>
      <c r="J30" s="60">
        <v>42164</v>
      </c>
      <c r="K30" s="20" t="s">
        <v>241</v>
      </c>
      <c r="L30" s="23">
        <v>167960.31</v>
      </c>
      <c r="M30" s="60">
        <v>42285</v>
      </c>
      <c r="O30" s="23">
        <v>83542.94</v>
      </c>
      <c r="Q30" s="20">
        <v>449051</v>
      </c>
      <c r="R30" s="23">
        <v>251503.25</v>
      </c>
      <c r="S30" s="23">
        <v>251503.25</v>
      </c>
      <c r="T30" s="23">
        <v>251503.25</v>
      </c>
      <c r="U30" s="23">
        <v>251503.25</v>
      </c>
      <c r="V30" s="20" t="s">
        <v>213</v>
      </c>
    </row>
    <row r="31" spans="1:22" ht="39.75">
      <c r="A31" s="20" t="s">
        <v>292</v>
      </c>
      <c r="B31" s="21" t="s">
        <v>293</v>
      </c>
      <c r="D31" s="20" t="s">
        <v>271</v>
      </c>
      <c r="G31" s="20" t="s">
        <v>238</v>
      </c>
      <c r="H31" s="20" t="s">
        <v>239</v>
      </c>
      <c r="I31" s="20" t="s">
        <v>272</v>
      </c>
      <c r="J31" s="60">
        <v>42296</v>
      </c>
      <c r="K31" s="20" t="s">
        <v>273</v>
      </c>
      <c r="L31" s="23">
        <v>490454.65</v>
      </c>
      <c r="M31" s="60"/>
      <c r="V31" s="20" t="s">
        <v>145</v>
      </c>
    </row>
    <row r="32" spans="1:22" ht="39.75">
      <c r="A32" s="20" t="s">
        <v>294</v>
      </c>
      <c r="B32" s="21" t="s">
        <v>295</v>
      </c>
      <c r="D32" s="20" t="s">
        <v>296</v>
      </c>
      <c r="G32" s="20" t="s">
        <v>277</v>
      </c>
      <c r="H32" s="20" t="s">
        <v>278</v>
      </c>
      <c r="I32" s="20" t="s">
        <v>279</v>
      </c>
      <c r="J32" s="60">
        <v>42306</v>
      </c>
      <c r="K32" s="20" t="s">
        <v>241</v>
      </c>
      <c r="L32" s="23">
        <v>116962.36</v>
      </c>
      <c r="O32" s="23">
        <v>7971.33</v>
      </c>
      <c r="Q32" s="20">
        <v>449051</v>
      </c>
      <c r="R32" s="23">
        <v>41472.61</v>
      </c>
      <c r="S32" s="23">
        <v>41472.61</v>
      </c>
      <c r="T32" s="23">
        <v>41472.61</v>
      </c>
      <c r="U32" s="23">
        <v>41472.61</v>
      </c>
      <c r="V32" s="20" t="s">
        <v>145</v>
      </c>
    </row>
    <row r="33" spans="1:22" ht="39.75">
      <c r="A33" s="20" t="s">
        <v>297</v>
      </c>
      <c r="B33" s="21" t="s">
        <v>298</v>
      </c>
      <c r="D33" s="20" t="s">
        <v>299</v>
      </c>
      <c r="G33" s="20" t="s">
        <v>245</v>
      </c>
      <c r="H33" s="20" t="s">
        <v>246</v>
      </c>
      <c r="I33" s="20" t="s">
        <v>247</v>
      </c>
      <c r="J33" s="60">
        <v>41875</v>
      </c>
      <c r="K33" s="20" t="s">
        <v>157</v>
      </c>
      <c r="L33" s="23">
        <v>534114.33</v>
      </c>
      <c r="O33" s="23">
        <v>122314.31</v>
      </c>
      <c r="Q33" s="20">
        <v>4490.51</v>
      </c>
      <c r="R33" s="23">
        <v>193697.29</v>
      </c>
      <c r="S33" s="23">
        <v>193697.29</v>
      </c>
      <c r="T33" s="23">
        <v>193697.29</v>
      </c>
      <c r="U33" s="23">
        <v>193697.29</v>
      </c>
      <c r="V33" s="20" t="s">
        <v>145</v>
      </c>
    </row>
    <row r="34" spans="1:22" ht="51.75">
      <c r="A34" s="20" t="s">
        <v>283</v>
      </c>
      <c r="B34" s="21" t="s">
        <v>300</v>
      </c>
      <c r="D34" s="20" t="s">
        <v>285</v>
      </c>
      <c r="G34" s="20" t="s">
        <v>245</v>
      </c>
      <c r="H34" s="20" t="s">
        <v>246</v>
      </c>
      <c r="I34" s="20" t="s">
        <v>286</v>
      </c>
      <c r="J34" s="60">
        <v>41910</v>
      </c>
      <c r="K34" s="20" t="s">
        <v>301</v>
      </c>
      <c r="L34" s="23">
        <v>1015839.43</v>
      </c>
      <c r="O34" s="23">
        <v>195879.27</v>
      </c>
      <c r="Q34" s="20">
        <v>449051</v>
      </c>
      <c r="R34" s="23">
        <v>106606.2</v>
      </c>
      <c r="S34" s="23">
        <v>106606.2</v>
      </c>
      <c r="T34" s="23">
        <v>106606.2</v>
      </c>
      <c r="U34" s="23">
        <v>106606.2</v>
      </c>
      <c r="V34" s="20" t="s">
        <v>145</v>
      </c>
    </row>
    <row r="35" spans="1:22" ht="27.75">
      <c r="A35" s="49" t="s">
        <v>302</v>
      </c>
      <c r="B35" s="50" t="s">
        <v>303</v>
      </c>
      <c r="C35" s="49"/>
      <c r="D35" s="49"/>
      <c r="E35" s="51"/>
      <c r="F35" s="51"/>
      <c r="G35" s="49" t="s">
        <v>304</v>
      </c>
      <c r="H35" s="49" t="s">
        <v>305</v>
      </c>
      <c r="I35" s="49" t="s">
        <v>306</v>
      </c>
      <c r="J35" s="122">
        <v>41621</v>
      </c>
      <c r="K35" s="49" t="s">
        <v>301</v>
      </c>
      <c r="L35" s="53">
        <v>2454395</v>
      </c>
      <c r="M35" s="122">
        <v>41981</v>
      </c>
      <c r="N35" s="49" t="s">
        <v>307</v>
      </c>
      <c r="O35" s="108">
        <f>192225.98-6.01-203183.31</f>
        <v>-10963.339999999997</v>
      </c>
      <c r="P35" s="108">
        <v>111807.77</v>
      </c>
      <c r="Q35" s="49" t="s">
        <v>113</v>
      </c>
      <c r="R35" s="53">
        <f>65974.38+40042.05+40664.95+88494.73+29434.43+113592.22+101353.46+179553.48+161221.15+11237.11+29935.46+2086.5+59379.31+4138.74+71212.55+4963.51+170447.79+11880.21+259500.6+18087.19+181906.79+12678.9+172707.46+12037.71+81656.22+5691.44+104377.57+7275.12</f>
        <v>2041531.03</v>
      </c>
      <c r="S35" s="53">
        <f>5691.44+81656.22+12037.71+172707.46+12678.9+181906.79+18087.19+259500.6+11880.21+170447.79+4963.51+71212.55+4138.74+59379.31+2086.5+29935.46+11237.11</f>
        <v>1109547.4900000002</v>
      </c>
      <c r="T35" s="53">
        <f>5691.44+81656.22+12037.71+172707.46+12678.9+181906.79+18087.19+259500.6+11880.21+170447.79+4963.51+71212.55+4138.74+59379.31+2086.5+29935.46+11237.11</f>
        <v>1109547.4900000002</v>
      </c>
      <c r="U35" s="53">
        <f>65974.38+40042.05+40664.95+88494.73+29434.43+113592.22+101353.46+179553.48+161221.15+11237.11+29935.46+2086.5+59379.31+4138.74+71212.55+4963.51+170447.79+11880.21+259500.6+18087.19+181906.79+12678.9+172707.46+12037.71+81656.22+5691.44+104377.57+7275.12</f>
        <v>2041531.03</v>
      </c>
      <c r="V35" s="49" t="s">
        <v>308</v>
      </c>
    </row>
    <row r="36" spans="1:22" ht="39.75">
      <c r="A36" s="49" t="s">
        <v>309</v>
      </c>
      <c r="B36" s="50" t="s">
        <v>310</v>
      </c>
      <c r="C36" s="123" t="s">
        <v>311</v>
      </c>
      <c r="D36" s="49" t="s">
        <v>312</v>
      </c>
      <c r="E36" s="108">
        <v>503437.41</v>
      </c>
      <c r="F36" s="108">
        <v>89256.67</v>
      </c>
      <c r="G36" s="49" t="s">
        <v>313</v>
      </c>
      <c r="H36" s="49" t="s">
        <v>314</v>
      </c>
      <c r="I36" s="49" t="s">
        <v>315</v>
      </c>
      <c r="J36" s="124">
        <v>42171</v>
      </c>
      <c r="K36" s="49" t="s">
        <v>316</v>
      </c>
      <c r="L36" s="105">
        <f>503437.41+89256.67</f>
        <v>592694.08</v>
      </c>
      <c r="M36" s="124">
        <v>42445</v>
      </c>
      <c r="N36" s="49"/>
      <c r="O36" s="51"/>
      <c r="P36" s="125"/>
      <c r="Q36" s="49" t="s">
        <v>113</v>
      </c>
      <c r="R36" s="126">
        <f>23936.53+64126.07+92341.32+23827.1</f>
        <v>204231.02000000002</v>
      </c>
      <c r="S36" s="126">
        <f>23936.53+64126.07+92341.32</f>
        <v>180403.92</v>
      </c>
      <c r="T36" s="126">
        <f>23936.53+64126.07+92341.32</f>
        <v>180403.92</v>
      </c>
      <c r="U36" s="126">
        <f>23936.53+64126.07+92341.32</f>
        <v>180403.92</v>
      </c>
      <c r="V36" s="49" t="s">
        <v>308</v>
      </c>
    </row>
    <row r="37" spans="1:22" ht="27.75">
      <c r="A37" s="49" t="s">
        <v>317</v>
      </c>
      <c r="B37" s="50" t="s">
        <v>318</v>
      </c>
      <c r="C37" s="123" t="s">
        <v>319</v>
      </c>
      <c r="D37" s="49" t="s">
        <v>312</v>
      </c>
      <c r="E37" s="108">
        <v>451097.26</v>
      </c>
      <c r="F37" s="108">
        <v>141596.82</v>
      </c>
      <c r="G37" s="49" t="s">
        <v>313</v>
      </c>
      <c r="H37" s="49" t="s">
        <v>314</v>
      </c>
      <c r="I37" s="49" t="s">
        <v>320</v>
      </c>
      <c r="J37" s="124">
        <v>42171</v>
      </c>
      <c r="K37" s="49" t="s">
        <v>316</v>
      </c>
      <c r="L37" s="105">
        <f>141596.82+451097.26</f>
        <v>592694.0800000001</v>
      </c>
      <c r="M37" s="124">
        <v>42445</v>
      </c>
      <c r="N37" s="49"/>
      <c r="O37" s="51"/>
      <c r="P37" s="125"/>
      <c r="Q37" s="49" t="s">
        <v>113</v>
      </c>
      <c r="R37" s="126">
        <f>23936.53+64126.07+87791.88+61771.3</f>
        <v>237625.78000000003</v>
      </c>
      <c r="S37" s="126">
        <f>237625.78-61771.3</f>
        <v>175854.47999999998</v>
      </c>
      <c r="T37" s="126">
        <f>237625.78-61771.3</f>
        <v>175854.47999999998</v>
      </c>
      <c r="U37" s="126">
        <f>237625.78-61771.3</f>
        <v>175854.47999999998</v>
      </c>
      <c r="V37" s="49" t="s">
        <v>308</v>
      </c>
    </row>
    <row r="38" spans="1:22" ht="27.75">
      <c r="A38" s="49" t="s">
        <v>321</v>
      </c>
      <c r="B38" s="50" t="s">
        <v>322</v>
      </c>
      <c r="C38" s="49"/>
      <c r="D38" s="49"/>
      <c r="E38" s="51"/>
      <c r="F38" s="51"/>
      <c r="G38" s="49" t="s">
        <v>323</v>
      </c>
      <c r="H38" s="49" t="s">
        <v>324</v>
      </c>
      <c r="I38" s="49" t="s">
        <v>325</v>
      </c>
      <c r="J38" s="124">
        <v>41949</v>
      </c>
      <c r="K38" s="49" t="s">
        <v>301</v>
      </c>
      <c r="L38" s="105">
        <v>296737.96</v>
      </c>
      <c r="M38" s="124">
        <v>42309</v>
      </c>
      <c r="N38" s="111" t="s">
        <v>326</v>
      </c>
      <c r="O38" s="127">
        <f>96910.36+24257.07</f>
        <v>121167.43</v>
      </c>
      <c r="P38" s="125"/>
      <c r="Q38" s="49" t="s">
        <v>113</v>
      </c>
      <c r="R38" s="127">
        <f>46641.58+40896.43+30121.81+24649.07+112059.14+24095.81+59060.4+55720.81+20612.3+4018.75</f>
        <v>417876.10000000003</v>
      </c>
      <c r="S38" s="127">
        <f>417876.1-20612.3-4018.75</f>
        <v>393245.05</v>
      </c>
      <c r="T38" s="127">
        <f>417876.1-20612.3-4018.75</f>
        <v>393245.05</v>
      </c>
      <c r="U38" s="127">
        <f>417876.1-20612.3-4018.75</f>
        <v>393245.05</v>
      </c>
      <c r="V38" s="49" t="s">
        <v>308</v>
      </c>
    </row>
    <row r="39" spans="1:22" ht="39.75">
      <c r="A39" s="49" t="s">
        <v>327</v>
      </c>
      <c r="B39" s="50" t="s">
        <v>328</v>
      </c>
      <c r="C39" s="49"/>
      <c r="D39" s="49"/>
      <c r="E39" s="51"/>
      <c r="F39" s="51"/>
      <c r="G39" s="49" t="s">
        <v>154</v>
      </c>
      <c r="H39" s="49" t="s">
        <v>329</v>
      </c>
      <c r="I39" s="49" t="s">
        <v>330</v>
      </c>
      <c r="J39" s="124">
        <v>42121</v>
      </c>
      <c r="K39" s="49" t="s">
        <v>157</v>
      </c>
      <c r="L39" s="105">
        <v>794983.7</v>
      </c>
      <c r="M39" s="122">
        <v>42301</v>
      </c>
      <c r="N39" s="49" t="s">
        <v>331</v>
      </c>
      <c r="O39" s="53">
        <v>107009.75</v>
      </c>
      <c r="P39" s="125"/>
      <c r="Q39" s="49" t="s">
        <v>113</v>
      </c>
      <c r="R39" s="53">
        <f>177523.34+131989.17+141383.07+54071.31+63353.88+67252.42+125210.68</f>
        <v>760783.8700000001</v>
      </c>
      <c r="S39" s="108">
        <v>760783.87</v>
      </c>
      <c r="T39" s="108">
        <v>760783.87</v>
      </c>
      <c r="U39" s="108">
        <v>760783.87</v>
      </c>
      <c r="V39" s="49" t="s">
        <v>308</v>
      </c>
    </row>
    <row r="40" spans="1:22" ht="39.75">
      <c r="A40" s="49" t="s">
        <v>332</v>
      </c>
      <c r="B40" s="50" t="s">
        <v>333</v>
      </c>
      <c r="C40" s="49"/>
      <c r="D40" s="49"/>
      <c r="E40" s="51"/>
      <c r="F40" s="51"/>
      <c r="G40" s="49" t="s">
        <v>334</v>
      </c>
      <c r="H40" s="49" t="s">
        <v>335</v>
      </c>
      <c r="I40" s="49" t="s">
        <v>336</v>
      </c>
      <c r="J40" s="122">
        <v>41949</v>
      </c>
      <c r="K40" s="49" t="s">
        <v>301</v>
      </c>
      <c r="L40" s="107">
        <v>77975.84</v>
      </c>
      <c r="M40" s="124">
        <v>42309</v>
      </c>
      <c r="N40" s="111"/>
      <c r="O40" s="51"/>
      <c r="P40" s="125"/>
      <c r="Q40" s="49" t="s">
        <v>170</v>
      </c>
      <c r="R40" s="108">
        <f>34697+42952.52</f>
        <v>77649.51999999999</v>
      </c>
      <c r="S40" s="108">
        <f>34697+42952.52</f>
        <v>77649.51999999999</v>
      </c>
      <c r="T40" s="108">
        <f>34697+42952.52</f>
        <v>77649.51999999999</v>
      </c>
      <c r="U40" s="108">
        <f>34697+42952.52</f>
        <v>77649.51999999999</v>
      </c>
      <c r="V40" s="49" t="s">
        <v>337</v>
      </c>
    </row>
    <row r="41" spans="1:22" ht="27.75">
      <c r="A41" s="49" t="s">
        <v>338</v>
      </c>
      <c r="B41" s="50" t="s">
        <v>339</v>
      </c>
      <c r="C41" s="109"/>
      <c r="D41" s="49"/>
      <c r="E41" s="107"/>
      <c r="F41" s="107"/>
      <c r="G41" s="49" t="s">
        <v>117</v>
      </c>
      <c r="H41" s="49" t="s">
        <v>340</v>
      </c>
      <c r="I41" s="49" t="s">
        <v>341</v>
      </c>
      <c r="J41" s="122">
        <v>41610</v>
      </c>
      <c r="K41" s="49" t="s">
        <v>301</v>
      </c>
      <c r="L41" s="105">
        <v>938867.7</v>
      </c>
      <c r="M41" s="122">
        <v>41970</v>
      </c>
      <c r="N41" s="111" t="s">
        <v>301</v>
      </c>
      <c r="O41" s="53">
        <v>220941.92</v>
      </c>
      <c r="P41" s="125"/>
      <c r="Q41" s="49" t="s">
        <v>113</v>
      </c>
      <c r="R41" s="108">
        <f>78597.87+55724.72+80230.68+20656.63+145183.96+131511.88+23479.12+104975.77+143211.49+132427.92+80877.46+9249.98</f>
        <v>1006127.48</v>
      </c>
      <c r="S41" s="108">
        <f>104975.77+143211.49+132427.92+80877.46+9249.98</f>
        <v>470742.62000000005</v>
      </c>
      <c r="T41" s="108">
        <f>104975.77+143211.49+132427.92+80877.46+9249.98</f>
        <v>470742.62000000005</v>
      </c>
      <c r="U41" s="108">
        <f>78597.87+55724.72+80230.68+20656.63+145183.96+131511.88+23479.12+104975.77+143211.49+132427.92+80877.46+9249.98</f>
        <v>1006127.48</v>
      </c>
      <c r="V41" s="49" t="s">
        <v>337</v>
      </c>
    </row>
    <row r="42" spans="1:22" ht="27.75">
      <c r="A42" s="49" t="s">
        <v>342</v>
      </c>
      <c r="B42" s="50" t="s">
        <v>343</v>
      </c>
      <c r="C42" s="49"/>
      <c r="D42" s="49"/>
      <c r="E42" s="107"/>
      <c r="F42" s="107"/>
      <c r="G42" s="49" t="s">
        <v>117</v>
      </c>
      <c r="H42" s="49" t="s">
        <v>340</v>
      </c>
      <c r="I42" s="49" t="s">
        <v>344</v>
      </c>
      <c r="J42" s="122">
        <v>42012</v>
      </c>
      <c r="K42" s="49" t="s">
        <v>301</v>
      </c>
      <c r="L42" s="105">
        <v>613940.6</v>
      </c>
      <c r="M42" s="122">
        <v>42372</v>
      </c>
      <c r="N42" s="49"/>
      <c r="O42" s="108">
        <v>-9.89</v>
      </c>
      <c r="P42" s="125"/>
      <c r="Q42" s="49" t="s">
        <v>113</v>
      </c>
      <c r="R42" s="108">
        <f>204049.98+68535.89+86336.28+84556.8+48039.4</f>
        <v>491518.35000000003</v>
      </c>
      <c r="S42" s="108">
        <f>204049.98+68535.89+86336.28+84556.8+48039.4</f>
        <v>491518.35000000003</v>
      </c>
      <c r="T42" s="108">
        <f>204049.98+68535.89+86336.28+84556.8+48039.4</f>
        <v>491518.35000000003</v>
      </c>
      <c r="U42" s="108">
        <f>204049.98+68535.89+86336.28+84556.8+48039.4</f>
        <v>491518.35000000003</v>
      </c>
      <c r="V42" s="49" t="s">
        <v>308</v>
      </c>
    </row>
  </sheetData>
  <sheetProtection selectLockedCells="1" selectUnlockedCells="1"/>
  <mergeCells count="13">
    <mergeCell ref="E1:G1"/>
    <mergeCell ref="E2:G2"/>
    <mergeCell ref="E3:G3"/>
    <mergeCell ref="E4:G4"/>
    <mergeCell ref="A6:A7"/>
    <mergeCell ref="B6:B7"/>
    <mergeCell ref="C6:F6"/>
    <mergeCell ref="G6:H6"/>
    <mergeCell ref="I6:M6"/>
    <mergeCell ref="N6:O6"/>
    <mergeCell ref="P6:P7"/>
    <mergeCell ref="Q6:U6"/>
    <mergeCell ref="V6:V7"/>
  </mergeCells>
  <printOptions horizontalCentered="1"/>
  <pageMargins left="0.19652777777777777" right="0.19652777777777777" top="0.36319444444444443" bottom="0.3354166666666667" header="0.19652777777777777" footer="0.19652777777777777"/>
  <pageSetup horizontalDpi="300" verticalDpi="300" orientation="landscape" pageOrder="overThenDown" paperSize="9"/>
  <headerFooter alignWithMargins="0">
    <oddHeader>&amp;L&amp;"arial,Normal"&amp;12MAPA DEMONSTRATIVO DE OBRAS E SERVIÇOS DE ENGENHARIA&amp;R&amp;"arial,Normal"&amp;12&amp;A</oddHeader>
    <oddFooter>&amp;C&amp;"arial,Normal"Página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cleverson lobo</dc:creator>
  <cp:keywords/>
  <dc:description/>
  <cp:lastModifiedBy/>
  <cp:lastPrinted>2016-03-01T15:56:00Z</cp:lastPrinted>
  <dcterms:created xsi:type="dcterms:W3CDTF">2016-02-12T15:30:18Z</dcterms:created>
  <dcterms:modified xsi:type="dcterms:W3CDTF">2016-03-29T18:13:08Z</dcterms:modified>
  <cp:category/>
  <cp:version/>
  <cp:contentType/>
  <cp:contentStatus/>
  <cp:revision>3</cp:revision>
</cp:coreProperties>
</file>